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mena\Desktop\"/>
    </mc:Choice>
  </mc:AlternateContent>
  <xr:revisionPtr revIDLastSave="0" documentId="8_{219647B9-6620-453E-80A8-51C0693028B2}" xr6:coauthVersionLast="47" xr6:coauthVersionMax="47" xr10:uidLastSave="{00000000-0000-0000-0000-000000000000}"/>
  <bookViews>
    <workbookView xWindow="4200" yWindow="480" windowWidth="21480" windowHeight="14745"/>
  </bookViews>
  <sheets>
    <sheet name="4 trimestre 2024  " sheetId="3" r:id="rId1"/>
  </sheets>
  <definedNames>
    <definedName name="_xlnm.Print_Area" localSheetId="0">'4 trimestre 2024  '!$A$4:$L$24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" i="3" l="1"/>
  <c r="L19" i="3"/>
  <c r="H19" i="3"/>
  <c r="H15" i="3"/>
  <c r="J15" i="3"/>
  <c r="L15" i="3"/>
  <c r="L17" i="3"/>
  <c r="K17" i="3"/>
  <c r="H17" i="3"/>
  <c r="J21" i="3"/>
  <c r="H21" i="3"/>
  <c r="H18" i="3"/>
  <c r="H16" i="3"/>
  <c r="L18" i="3"/>
  <c r="L16" i="3"/>
  <c r="J16" i="3"/>
  <c r="L20" i="3"/>
  <c r="E15" i="3"/>
  <c r="G15" i="3"/>
  <c r="J19" i="3"/>
  <c r="J22" i="3"/>
  <c r="C22" i="3"/>
  <c r="I22" i="3"/>
  <c r="J18" i="3"/>
  <c r="J17" i="3"/>
  <c r="E21" i="3"/>
  <c r="G21" i="3"/>
  <c r="E19" i="3"/>
  <c r="G19" i="3"/>
  <c r="E17" i="3"/>
  <c r="G17" i="3"/>
  <c r="K22" i="3"/>
  <c r="J20" i="3"/>
  <c r="E20" i="3"/>
  <c r="G20" i="3"/>
  <c r="E18" i="3"/>
  <c r="G18" i="3"/>
  <c r="E16" i="3"/>
  <c r="G16" i="3"/>
  <c r="G22" i="3"/>
  <c r="L21" i="3"/>
  <c r="H22" i="3"/>
</calcChain>
</file>

<file path=xl/sharedStrings.xml><?xml version="1.0" encoding="utf-8"?>
<sst xmlns="http://schemas.openxmlformats.org/spreadsheetml/2006/main" count="47" uniqueCount="42">
  <si>
    <t>ALTRI IMPEGNI INERENTI AL MANDATO</t>
  </si>
  <si>
    <t>E PER MISSIONI</t>
  </si>
  <si>
    <t>Rimborso spese viaggio</t>
  </si>
  <si>
    <t>km</t>
  </si>
  <si>
    <t>IMPORTO</t>
  </si>
  <si>
    <t>ALL'UFFICIO DI PRESIDENZA ED ALLE COMMISSIONI</t>
  </si>
  <si>
    <t>Km</t>
  </si>
  <si>
    <t>Liquidazione rimborso spese viaggi e missioni ai componenti la Giunta Esecutiva</t>
  </si>
  <si>
    <t>LA GIUNTA ESECUTIVA, ALL'ASSEMBLEA,</t>
  </si>
  <si>
    <t>RIMBORSO
SPESE VIVE</t>
  </si>
  <si>
    <t>VIAGGI EFFETTUATI PER PARTECIPARE</t>
  </si>
  <si>
    <t>VIAGGI EFFETTUATI PER</t>
  </si>
  <si>
    <t xml:space="preserve">COGNOME </t>
  </si>
  <si>
    <t>NOME</t>
  </si>
  <si>
    <t>T O T A L I</t>
  </si>
  <si>
    <t>TOTALE</t>
  </si>
  <si>
    <t>N.
Presenze</t>
  </si>
  <si>
    <t>1/5 BENZINA</t>
  </si>
  <si>
    <t>-</t>
  </si>
  <si>
    <t>Farisè</t>
  </si>
  <si>
    <t>Cristian</t>
  </si>
  <si>
    <t>Pendoli</t>
  </si>
  <si>
    <t>Mirco</t>
  </si>
  <si>
    <t>Dellanoce</t>
  </si>
  <si>
    <t>Enrico</t>
  </si>
  <si>
    <t>Attestazione distanze chilometriche aci</t>
  </si>
  <si>
    <t xml:space="preserve">Tomasi </t>
  </si>
  <si>
    <t>Corrado</t>
  </si>
  <si>
    <t xml:space="preserve">Bernardi </t>
  </si>
  <si>
    <t>Giovan Battista</t>
  </si>
  <si>
    <t xml:space="preserve">Ghirardi </t>
  </si>
  <si>
    <t>Giovanni</t>
  </si>
  <si>
    <t>Ziliani</t>
  </si>
  <si>
    <t>Priscilla</t>
  </si>
  <si>
    <r>
      <t>1a</t>
    </r>
    <r>
      <rPr>
        <b/>
        <sz val="13"/>
        <rFont val="Arial"/>
        <family val="2"/>
      </rPr>
      <t xml:space="preserve"> liquidazione trimestrale 2026</t>
    </r>
  </si>
  <si>
    <t>NOTE LAURA:</t>
  </si>
  <si>
    <t>Temù (45*2 Villa Dallegno+7)</t>
  </si>
  <si>
    <t>Esine</t>
  </si>
  <si>
    <t>Berzo Demo</t>
  </si>
  <si>
    <t>Ossimo</t>
  </si>
  <si>
    <t>Malonno</t>
  </si>
  <si>
    <t>Piancamuno (21*2 Solato+6)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</si>
</sst>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2" formatCode="&quot;L.&quot;\ #,##0;\-&quot;L.&quot;\ #,##0"/>
    <numFmt numFmtId="179" formatCode="[$€-2]\ #,##0.00;\-[$€-2]\ #,##0.00"/>
    <numFmt numFmtId="181" formatCode="[$€-2]\ #,##0.000;\-[$€-2]\ #,##0.000"/>
    <numFmt numFmtId="190" formatCode="[$€]\ #,##0;[Red]\-[$€]\ #,##0"/>
    <numFmt numFmtId="191" formatCode="_-[$€-2]\ * #,##0.00_-;\-[$€-2]\ * #,##0.00_-;_-[$€-2]\ * &quot;-&quot;??_-;_-@_-"/>
  </numFmts>
  <fonts count="12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.5"/>
      <name val="Arial"/>
      <family val="2"/>
    </font>
    <font>
      <sz val="13"/>
      <name val="Arial"/>
      <family val="2"/>
    </font>
    <font>
      <b/>
      <vertAlign val="superscript"/>
      <sz val="13"/>
      <name val="Arial"/>
      <family val="2"/>
    </font>
    <font>
      <b/>
      <sz val="13"/>
      <name val="Arial"/>
      <family val="2"/>
    </font>
    <font>
      <sz val="10.5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90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Continuous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172" fontId="2" fillId="0" borderId="0" xfId="0" applyNumberFormat="1" applyFont="1" applyBorder="1" applyAlignment="1">
      <alignment horizontal="right"/>
    </xf>
    <xf numFmtId="172" fontId="2" fillId="0" borderId="0" xfId="0" applyNumberFormat="1" applyFont="1" applyBorder="1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179" fontId="4" fillId="2" borderId="1" xfId="0" applyNumberFormat="1" applyFont="1" applyFill="1" applyBorder="1" applyAlignment="1">
      <alignment horizontal="center" vertical="center"/>
    </xf>
    <xf numFmtId="191" fontId="3" fillId="0" borderId="2" xfId="0" applyNumberFormat="1" applyFont="1" applyFill="1" applyBorder="1" applyAlignment="1">
      <alignment horizontal="left" vertical="center"/>
    </xf>
    <xf numFmtId="191" fontId="3" fillId="0" borderId="3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91" fontId="3" fillId="0" borderId="4" xfId="0" applyNumberFormat="1" applyFont="1" applyFill="1" applyBorder="1" applyAlignment="1">
      <alignment horizontal="left" vertical="center"/>
    </xf>
    <xf numFmtId="191" fontId="3" fillId="3" borderId="2" xfId="0" applyNumberFormat="1" applyFont="1" applyFill="1" applyBorder="1" applyAlignment="1">
      <alignment horizontal="left" vertical="center"/>
    </xf>
    <xf numFmtId="0" fontId="6" fillId="0" borderId="6" xfId="0" applyFont="1" applyBorder="1"/>
    <xf numFmtId="0" fontId="6" fillId="0" borderId="7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0" fontId="2" fillId="0" borderId="6" xfId="0" applyFont="1" applyBorder="1"/>
    <xf numFmtId="0" fontId="3" fillId="0" borderId="6" xfId="0" applyFont="1" applyBorder="1" applyAlignment="1"/>
    <xf numFmtId="0" fontId="2" fillId="0" borderId="7" xfId="0" applyFont="1" applyBorder="1"/>
    <xf numFmtId="0" fontId="2" fillId="0" borderId="6" xfId="0" applyFont="1" applyBorder="1" applyAlignment="1"/>
    <xf numFmtId="172" fontId="2" fillId="0" borderId="6" xfId="0" applyNumberFormat="1" applyFont="1" applyBorder="1"/>
    <xf numFmtId="0" fontId="2" fillId="0" borderId="7" xfId="0" applyFont="1" applyBorder="1" applyAlignment="1">
      <alignment horizontal="center"/>
    </xf>
    <xf numFmtId="172" fontId="2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2" fillId="0" borderId="6" xfId="0" applyFont="1" applyFill="1" applyBorder="1" applyAlignment="1">
      <alignment horizontal="center" vertical="center"/>
    </xf>
    <xf numFmtId="191" fontId="3" fillId="3" borderId="9" xfId="0" applyNumberFormat="1" applyFont="1" applyFill="1" applyBorder="1" applyAlignment="1">
      <alignment horizontal="left" vertical="center"/>
    </xf>
    <xf numFmtId="191" fontId="3" fillId="0" borderId="7" xfId="0" applyNumberFormat="1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181" fontId="2" fillId="3" borderId="10" xfId="0" applyNumberFormat="1" applyFont="1" applyFill="1" applyBorder="1" applyAlignment="1">
      <alignment horizontal="right" vertical="center"/>
    </xf>
    <xf numFmtId="179" fontId="2" fillId="3" borderId="2" xfId="0" applyNumberFormat="1" applyFont="1" applyFill="1" applyBorder="1" applyAlignment="1">
      <alignment horizontal="right" vertical="center"/>
    </xf>
    <xf numFmtId="179" fontId="2" fillId="0" borderId="4" xfId="0" applyNumberFormat="1" applyFont="1" applyFill="1" applyBorder="1" applyAlignment="1">
      <alignment horizontal="right" vertical="center"/>
    </xf>
    <xf numFmtId="191" fontId="3" fillId="0" borderId="9" xfId="0" applyNumberFormat="1" applyFont="1" applyFill="1" applyBorder="1" applyAlignment="1">
      <alignment horizontal="left" vertical="center"/>
    </xf>
    <xf numFmtId="191" fontId="3" fillId="0" borderId="2" xfId="0" quotePrefix="1" applyNumberFormat="1" applyFont="1" applyFill="1" applyBorder="1" applyAlignment="1">
      <alignment horizontal="left" vertical="center"/>
    </xf>
    <xf numFmtId="179" fontId="5" fillId="2" borderId="2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191" fontId="5" fillId="2" borderId="2" xfId="0" applyNumberFormat="1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  <xf numFmtId="179" fontId="2" fillId="0" borderId="12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191" fontId="3" fillId="0" borderId="16" xfId="0" applyNumberFormat="1" applyFont="1" applyFill="1" applyBorder="1" applyAlignment="1">
      <alignment horizontal="left" vertical="center"/>
    </xf>
    <xf numFmtId="191" fontId="5" fillId="2" borderId="4" xfId="0" applyNumberFormat="1" applyFont="1" applyFill="1" applyBorder="1" applyAlignment="1">
      <alignment horizontal="left" vertical="center"/>
    </xf>
    <xf numFmtId="191" fontId="5" fillId="2" borderId="9" xfId="0" applyNumberFormat="1" applyFont="1" applyFill="1" applyBorder="1" applyAlignment="1">
      <alignment horizontal="left" vertical="center"/>
    </xf>
    <xf numFmtId="0" fontId="2" fillId="0" borderId="17" xfId="0" applyFont="1" applyBorder="1"/>
    <xf numFmtId="179" fontId="2" fillId="0" borderId="2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18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91" fontId="3" fillId="0" borderId="19" xfId="0" applyNumberFormat="1" applyFont="1" applyFill="1" applyBorder="1" applyAlignment="1">
      <alignment horizontal="left" vertical="center"/>
    </xf>
    <xf numFmtId="3" fontId="2" fillId="3" borderId="10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7" xfId="0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9" fontId="3" fillId="2" borderId="23" xfId="0" applyNumberFormat="1" applyFont="1" applyFill="1" applyBorder="1" applyAlignment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0" fillId="2" borderId="26" xfId="0" applyFill="1" applyBorder="1"/>
    <xf numFmtId="0" fontId="0" fillId="2" borderId="25" xfId="0" applyFill="1" applyBorder="1"/>
    <xf numFmtId="0" fontId="3" fillId="2" borderId="2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179" fontId="3" fillId="2" borderId="20" xfId="0" applyNumberFormat="1" applyFont="1" applyFill="1" applyBorder="1" applyAlignment="1">
      <alignment horizontal="center" vertical="center" wrapText="1"/>
    </xf>
    <xf numFmtId="179" fontId="3" fillId="2" borderId="21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8" xfId="0" applyFill="1" applyBorder="1"/>
    <xf numFmtId="0" fontId="0" fillId="2" borderId="17" xfId="0" applyFill="1" applyBorder="1"/>
    <xf numFmtId="0" fontId="3" fillId="2" borderId="2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</cellXfs>
  <cellStyles count="2">
    <cellStyle name="Euro" xfId="1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"/>
  <sheetViews>
    <sheetView tabSelected="1" zoomScaleNormal="100" workbookViewId="0">
      <selection activeCell="L23" sqref="L23"/>
    </sheetView>
  </sheetViews>
  <sheetFormatPr defaultRowHeight="12.75" x14ac:dyDescent="0.2"/>
  <cols>
    <col min="1" max="1" width="12.85546875" style="1" customWidth="1"/>
    <col min="2" max="2" width="17.140625" style="1" customWidth="1"/>
    <col min="3" max="6" width="10.7109375" style="1" customWidth="1"/>
    <col min="7" max="7" width="12.28515625" style="1" customWidth="1"/>
    <col min="8" max="8" width="10.7109375" style="1" customWidth="1"/>
    <col min="9" max="9" width="11.85546875" style="1" bestFit="1" customWidth="1"/>
    <col min="10" max="10" width="16.42578125" style="1" bestFit="1" customWidth="1"/>
    <col min="11" max="11" width="13.28515625" style="1" bestFit="1" customWidth="1"/>
    <col min="12" max="12" width="16.42578125" style="1" bestFit="1" customWidth="1"/>
    <col min="13" max="13" width="11.85546875" style="1" bestFit="1" customWidth="1"/>
    <col min="14" max="14" width="26.5703125" style="1" customWidth="1"/>
    <col min="15" max="16384" width="9.140625" style="1"/>
  </cols>
  <sheetData>
    <row r="1" spans="1:23" x14ac:dyDescent="0.2">
      <c r="J1" s="82"/>
      <c r="K1" s="82"/>
      <c r="L1" s="82"/>
    </row>
    <row r="2" spans="1:23" x14ac:dyDescent="0.2">
      <c r="J2" s="8"/>
      <c r="K2" s="82"/>
      <c r="L2" s="82"/>
    </row>
    <row r="3" spans="1:23" ht="13.5" thickBot="1" x14ac:dyDescent="0.25"/>
    <row r="4" spans="1:23" s="11" customFormat="1" ht="16.5" x14ac:dyDescent="0.25">
      <c r="A4" s="83" t="s">
        <v>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5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spans="1:23" s="11" customFormat="1" ht="16.5" x14ac:dyDescent="0.25">
      <c r="A5" s="21"/>
      <c r="L5" s="22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s="11" customFormat="1" ht="19.5" x14ac:dyDescent="0.25">
      <c r="A6" s="86" t="s">
        <v>34</v>
      </c>
      <c r="B6" s="87"/>
      <c r="C6" s="88"/>
      <c r="D6" s="88"/>
      <c r="E6" s="88"/>
      <c r="F6" s="88"/>
      <c r="G6" s="88"/>
      <c r="H6" s="88"/>
      <c r="I6" s="88"/>
      <c r="J6" s="88"/>
      <c r="K6" s="88"/>
      <c r="L6" s="89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3" x14ac:dyDescent="0.2">
      <c r="A7" s="23"/>
      <c r="B7" s="2"/>
      <c r="C7" s="2"/>
      <c r="D7" s="2"/>
      <c r="E7" s="2"/>
      <c r="F7" s="2"/>
      <c r="G7" s="2"/>
      <c r="H7" s="2"/>
      <c r="I7" s="2"/>
      <c r="J7" s="2"/>
      <c r="K7" s="2"/>
      <c r="L7" s="24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spans="1:23" x14ac:dyDescent="0.2">
      <c r="A8" s="25"/>
      <c r="C8" s="2"/>
      <c r="D8" s="2"/>
      <c r="F8" s="2"/>
      <c r="G8" s="2"/>
      <c r="H8" s="2"/>
      <c r="I8" s="2"/>
      <c r="J8" s="2"/>
      <c r="K8" s="2"/>
      <c r="L8" s="24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</row>
    <row r="9" spans="1:23" ht="13.5" thickBot="1" x14ac:dyDescent="0.25">
      <c r="A9" s="26"/>
      <c r="B9" s="3"/>
      <c r="C9" s="4"/>
      <c r="D9" s="4"/>
      <c r="E9" s="3"/>
      <c r="F9" s="3"/>
      <c r="K9" s="2"/>
      <c r="L9" s="27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</row>
    <row r="10" spans="1:23" x14ac:dyDescent="0.2">
      <c r="A10" s="28"/>
      <c r="B10" s="9"/>
      <c r="C10" s="90" t="s">
        <v>10</v>
      </c>
      <c r="D10" s="91"/>
      <c r="E10" s="91"/>
      <c r="F10" s="91"/>
      <c r="G10" s="92"/>
      <c r="H10" s="90" t="s">
        <v>11</v>
      </c>
      <c r="I10" s="93"/>
      <c r="J10" s="93"/>
      <c r="K10" s="94"/>
      <c r="L10" s="27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</row>
    <row r="11" spans="1:23" x14ac:dyDescent="0.2">
      <c r="A11" s="29"/>
      <c r="B11" s="6"/>
      <c r="C11" s="71" t="s">
        <v>8</v>
      </c>
      <c r="D11" s="72"/>
      <c r="E11" s="72"/>
      <c r="F11" s="72"/>
      <c r="G11" s="73"/>
      <c r="H11" s="71" t="s">
        <v>0</v>
      </c>
      <c r="I11" s="74"/>
      <c r="J11" s="74"/>
      <c r="K11" s="75"/>
      <c r="L11" s="27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</row>
    <row r="12" spans="1:23" ht="13.5" thickBot="1" x14ac:dyDescent="0.25">
      <c r="A12" s="25"/>
      <c r="C12" s="107" t="s">
        <v>5</v>
      </c>
      <c r="D12" s="108"/>
      <c r="E12" s="108"/>
      <c r="F12" s="108"/>
      <c r="G12" s="109"/>
      <c r="H12" s="71" t="s">
        <v>1</v>
      </c>
      <c r="I12" s="74"/>
      <c r="J12" s="74"/>
      <c r="K12" s="75"/>
      <c r="L12" s="30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</row>
    <row r="13" spans="1:23" s="10" customFormat="1" x14ac:dyDescent="0.2">
      <c r="A13" s="90" t="s">
        <v>12</v>
      </c>
      <c r="B13" s="110" t="s">
        <v>13</v>
      </c>
      <c r="C13" s="100" t="s">
        <v>3</v>
      </c>
      <c r="D13" s="76" t="s">
        <v>17</v>
      </c>
      <c r="E13" s="76" t="s">
        <v>4</v>
      </c>
      <c r="F13" s="80" t="s">
        <v>16</v>
      </c>
      <c r="G13" s="98" t="s">
        <v>4</v>
      </c>
      <c r="H13" s="100" t="s">
        <v>2</v>
      </c>
      <c r="I13" s="101"/>
      <c r="J13" s="102"/>
      <c r="K13" s="103" t="s">
        <v>9</v>
      </c>
      <c r="L13" s="105" t="s">
        <v>15</v>
      </c>
      <c r="M13" s="60"/>
      <c r="N13" s="60" t="s">
        <v>35</v>
      </c>
      <c r="O13" s="60"/>
      <c r="P13" s="60"/>
      <c r="Q13" s="60"/>
      <c r="R13" s="60"/>
      <c r="S13" s="60"/>
      <c r="T13" s="60"/>
      <c r="U13" s="60"/>
      <c r="V13" s="60"/>
      <c r="W13" s="60"/>
    </row>
    <row r="14" spans="1:23" s="10" customFormat="1" ht="13.5" thickBot="1" x14ac:dyDescent="0.25">
      <c r="A14" s="71"/>
      <c r="B14" s="111"/>
      <c r="C14" s="112"/>
      <c r="D14" s="77"/>
      <c r="E14" s="77"/>
      <c r="F14" s="81"/>
      <c r="G14" s="99"/>
      <c r="H14" s="48" t="s">
        <v>6</v>
      </c>
      <c r="I14" s="13" t="s">
        <v>17</v>
      </c>
      <c r="J14" s="49" t="s">
        <v>4</v>
      </c>
      <c r="K14" s="104"/>
      <c r="L14" s="106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</row>
    <row r="15" spans="1:23" ht="13.5" thickBot="1" x14ac:dyDescent="0.25">
      <c r="A15" s="50" t="s">
        <v>26</v>
      </c>
      <c r="B15" s="51" t="s">
        <v>27</v>
      </c>
      <c r="C15" s="36">
        <v>97</v>
      </c>
      <c r="D15" s="38">
        <v>0.33500000000000002</v>
      </c>
      <c r="E15" s="39">
        <f>C15*D15</f>
        <v>32.495000000000005</v>
      </c>
      <c r="F15" s="62">
        <v>12</v>
      </c>
      <c r="G15" s="34">
        <f>E15*F15</f>
        <v>389.94000000000005</v>
      </c>
      <c r="H15" s="68">
        <f>237+97+7+97+237+97+105+13+13+13+30+97+37</f>
        <v>1080</v>
      </c>
      <c r="I15" s="38">
        <v>0.33500000000000002</v>
      </c>
      <c r="J15" s="20">
        <f t="shared" ref="J15:J20" si="0">SUM(H15*I15)</f>
        <v>361.8</v>
      </c>
      <c r="K15" s="14"/>
      <c r="L15" s="67">
        <f>SUM(+J15+G15+K15)</f>
        <v>751.74</v>
      </c>
      <c r="M15" s="59"/>
      <c r="N15" s="59" t="s">
        <v>36</v>
      </c>
      <c r="O15" s="59">
        <v>97</v>
      </c>
      <c r="P15" s="59"/>
      <c r="Q15" s="59"/>
      <c r="R15" s="59"/>
      <c r="S15" s="59"/>
      <c r="T15" s="59"/>
      <c r="U15" s="59"/>
      <c r="V15" s="59"/>
      <c r="W15" s="59"/>
    </row>
    <row r="16" spans="1:23" ht="13.5" thickBot="1" x14ac:dyDescent="0.25">
      <c r="A16" s="50" t="s">
        <v>23</v>
      </c>
      <c r="B16" s="51" t="s">
        <v>24</v>
      </c>
      <c r="C16" s="33">
        <v>14</v>
      </c>
      <c r="D16" s="38">
        <v>0.33500000000000002</v>
      </c>
      <c r="E16" s="40">
        <f t="shared" ref="E16:E21" si="1">SUM(C16*D16)</f>
        <v>4.6900000000000004</v>
      </c>
      <c r="F16" s="63">
        <v>12</v>
      </c>
      <c r="G16" s="35">
        <f t="shared" ref="G16:G21" si="2">SUM(E16*F16)</f>
        <v>56.28</v>
      </c>
      <c r="H16" s="16">
        <f>222+360+132+222+90</f>
        <v>1026</v>
      </c>
      <c r="I16" s="38">
        <v>0.33500000000000002</v>
      </c>
      <c r="J16" s="19">
        <f>SUM(H16*I16)</f>
        <v>343.71000000000004</v>
      </c>
      <c r="K16" s="15"/>
      <c r="L16" s="67">
        <f t="shared" ref="L16:L21" si="3">SUM(+J16+G16+K16)</f>
        <v>399.99</v>
      </c>
      <c r="M16" s="59"/>
      <c r="N16" s="59" t="s">
        <v>37</v>
      </c>
      <c r="O16" s="59">
        <v>14</v>
      </c>
      <c r="P16" s="59"/>
      <c r="Q16" s="59"/>
      <c r="R16" s="59"/>
      <c r="S16" s="59"/>
      <c r="T16" s="59"/>
      <c r="U16" s="59"/>
      <c r="V16" s="59"/>
      <c r="W16" s="59"/>
    </row>
    <row r="17" spans="1:23" ht="13.5" thickBot="1" x14ac:dyDescent="0.25">
      <c r="A17" s="69" t="s">
        <v>28</v>
      </c>
      <c r="B17" s="70" t="s">
        <v>29</v>
      </c>
      <c r="C17" s="16">
        <v>42</v>
      </c>
      <c r="D17" s="38">
        <v>0.33500000000000002</v>
      </c>
      <c r="E17" s="40">
        <f t="shared" si="1"/>
        <v>14.07</v>
      </c>
      <c r="F17" s="64">
        <v>10</v>
      </c>
      <c r="G17" s="14">
        <f t="shared" si="2"/>
        <v>140.69999999999999</v>
      </c>
      <c r="H17" s="33">
        <f>40+8+40+40+40+62+46</f>
        <v>276</v>
      </c>
      <c r="I17" s="38">
        <v>0.33500000000000002</v>
      </c>
      <c r="J17" s="19">
        <f t="shared" si="0"/>
        <v>92.460000000000008</v>
      </c>
      <c r="K17" s="42">
        <f>16.5+512.4+18.2+18.3+22</f>
        <v>587.4</v>
      </c>
      <c r="L17" s="67">
        <f>SUM(+J17+G17+K17)</f>
        <v>820.56</v>
      </c>
      <c r="M17" s="59"/>
      <c r="N17" s="59" t="s">
        <v>38</v>
      </c>
      <c r="O17" s="59">
        <v>42</v>
      </c>
      <c r="P17" s="59"/>
      <c r="Q17" s="59"/>
      <c r="R17" s="59"/>
      <c r="S17" s="59"/>
      <c r="T17" s="59"/>
      <c r="U17" s="59"/>
      <c r="V17" s="59"/>
      <c r="W17" s="59"/>
    </row>
    <row r="18" spans="1:23" ht="13.5" thickBot="1" x14ac:dyDescent="0.25">
      <c r="A18" s="50" t="s">
        <v>19</v>
      </c>
      <c r="B18" s="51" t="s">
        <v>20</v>
      </c>
      <c r="C18" s="33">
        <v>22</v>
      </c>
      <c r="D18" s="38">
        <v>0.33500000000000002</v>
      </c>
      <c r="E18" s="40">
        <f t="shared" si="1"/>
        <v>7.37</v>
      </c>
      <c r="F18" s="64">
        <v>12</v>
      </c>
      <c r="G18" s="14">
        <f>SUM(E18*F18)</f>
        <v>88.44</v>
      </c>
      <c r="H18" s="16">
        <f>22+22+22+22+150+22+22+22+14+16+24+22+22+150+40+150+40+22+22+22+22+40+22+22+22+22+22</f>
        <v>1020</v>
      </c>
      <c r="I18" s="38">
        <v>0.33500000000000002</v>
      </c>
      <c r="J18" s="19">
        <f t="shared" si="0"/>
        <v>341.70000000000005</v>
      </c>
      <c r="K18" s="42"/>
      <c r="L18" s="67">
        <f>SUM(+J18+G18+K18)</f>
        <v>430.14000000000004</v>
      </c>
      <c r="M18" s="59"/>
      <c r="N18" s="59" t="s">
        <v>39</v>
      </c>
      <c r="O18" s="59">
        <v>22</v>
      </c>
      <c r="P18" s="59"/>
      <c r="Q18" s="59"/>
      <c r="R18" s="59"/>
      <c r="S18" s="59"/>
      <c r="T18" s="59"/>
      <c r="U18" s="59"/>
      <c r="V18" s="59"/>
      <c r="W18" s="59"/>
    </row>
    <row r="19" spans="1:23" ht="13.5" thickBot="1" x14ac:dyDescent="0.25">
      <c r="A19" s="50" t="s">
        <v>30</v>
      </c>
      <c r="B19" s="51" t="s">
        <v>31</v>
      </c>
      <c r="C19" s="16">
        <v>44</v>
      </c>
      <c r="D19" s="38">
        <v>0.33500000000000002</v>
      </c>
      <c r="E19" s="47">
        <f t="shared" si="1"/>
        <v>14.74</v>
      </c>
      <c r="F19" s="65">
        <v>10</v>
      </c>
      <c r="G19" s="14">
        <f t="shared" si="2"/>
        <v>147.4</v>
      </c>
      <c r="H19" s="16">
        <f>44+140+44+16+44</f>
        <v>288</v>
      </c>
      <c r="I19" s="38">
        <v>0.33500000000000002</v>
      </c>
      <c r="J19" s="19">
        <f t="shared" si="0"/>
        <v>96.48</v>
      </c>
      <c r="K19" s="42"/>
      <c r="L19" s="67">
        <f>SUM(+J19+G19+K19)</f>
        <v>243.88</v>
      </c>
      <c r="M19" s="59"/>
      <c r="N19" s="59" t="s">
        <v>40</v>
      </c>
      <c r="O19" s="59">
        <v>44</v>
      </c>
      <c r="P19" s="59"/>
      <c r="Q19" s="59"/>
      <c r="R19" s="59"/>
      <c r="S19" s="59"/>
      <c r="T19" s="59"/>
      <c r="U19" s="59"/>
      <c r="V19" s="59"/>
      <c r="W19" s="59"/>
    </row>
    <row r="20" spans="1:23" ht="13.5" thickBot="1" x14ac:dyDescent="0.25">
      <c r="A20" s="69" t="s">
        <v>21</v>
      </c>
      <c r="B20" s="70" t="s">
        <v>22</v>
      </c>
      <c r="C20" s="33">
        <v>40</v>
      </c>
      <c r="D20" s="38">
        <v>0.33500000000000002</v>
      </c>
      <c r="E20" s="40">
        <f t="shared" si="1"/>
        <v>13.4</v>
      </c>
      <c r="F20" s="63">
        <v>1</v>
      </c>
      <c r="G20" s="41">
        <f t="shared" si="2"/>
        <v>13.4</v>
      </c>
      <c r="H20" s="57"/>
      <c r="I20" s="38">
        <v>0.33500000000000002</v>
      </c>
      <c r="J20" s="19">
        <f t="shared" si="0"/>
        <v>0</v>
      </c>
      <c r="K20" s="52"/>
      <c r="L20" s="67">
        <f t="shared" si="3"/>
        <v>13.4</v>
      </c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</row>
    <row r="21" spans="1:23" s="12" customFormat="1" ht="14.25" thickBot="1" x14ac:dyDescent="0.25">
      <c r="A21" s="50" t="s">
        <v>32</v>
      </c>
      <c r="B21" s="51" t="s">
        <v>33</v>
      </c>
      <c r="C21" s="16">
        <v>48</v>
      </c>
      <c r="D21" s="38">
        <v>0.33500000000000002</v>
      </c>
      <c r="E21" s="56">
        <f t="shared" si="1"/>
        <v>16.080000000000002</v>
      </c>
      <c r="F21" s="66">
        <v>11</v>
      </c>
      <c r="G21" s="14">
        <f t="shared" si="2"/>
        <v>176.88000000000002</v>
      </c>
      <c r="H21" s="64">
        <f>48+48+60+48+48+112+118+48+18+18+142+48+48+66+202+76+48</f>
        <v>1196</v>
      </c>
      <c r="I21" s="38">
        <v>0.33500000000000002</v>
      </c>
      <c r="J21" s="14">
        <f>SUM(H21*I21)</f>
        <v>400.66</v>
      </c>
      <c r="K21" s="52"/>
      <c r="L21" s="67">
        <f t="shared" si="3"/>
        <v>577.54000000000008</v>
      </c>
      <c r="M21" s="59"/>
      <c r="N21" s="59" t="s">
        <v>41</v>
      </c>
      <c r="O21" s="59">
        <v>48</v>
      </c>
      <c r="P21" s="61"/>
      <c r="Q21" s="61"/>
      <c r="R21" s="59"/>
      <c r="S21" s="61"/>
      <c r="T21" s="61"/>
      <c r="U21" s="61"/>
      <c r="V21" s="61"/>
      <c r="W21" s="61"/>
    </row>
    <row r="22" spans="1:23" ht="14.25" thickBot="1" x14ac:dyDescent="0.25">
      <c r="A22" s="78" t="s">
        <v>14</v>
      </c>
      <c r="B22" s="79"/>
      <c r="C22" s="37">
        <f>SUM(C15:C21)</f>
        <v>307</v>
      </c>
      <c r="D22" s="18" t="s">
        <v>18</v>
      </c>
      <c r="E22" s="43" t="s">
        <v>18</v>
      </c>
      <c r="F22" s="44" t="s">
        <v>18</v>
      </c>
      <c r="G22" s="45">
        <f>SUM(G15:G21)</f>
        <v>1013.0400000000001</v>
      </c>
      <c r="H22" s="17">
        <f>SUM(H15:H21)</f>
        <v>4886</v>
      </c>
      <c r="I22" s="46" t="str">
        <f>+D22</f>
        <v>-</v>
      </c>
      <c r="J22" s="53">
        <f>SUM(J15:J21)</f>
        <v>1636.8100000000002</v>
      </c>
      <c r="K22" s="45">
        <f>SUM(K15:K21)</f>
        <v>587.4</v>
      </c>
      <c r="L22" s="54">
        <f>SUM(L15:L21)</f>
        <v>3237.25</v>
      </c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</row>
    <row r="23" spans="1:23" ht="13.5" thickBot="1" x14ac:dyDescent="0.25">
      <c r="A23" s="26"/>
      <c r="B23" s="3"/>
      <c r="E23" s="6"/>
      <c r="F23" s="7"/>
      <c r="G23" s="5"/>
      <c r="H23" s="7"/>
      <c r="I23" s="7"/>
      <c r="J23" s="5"/>
      <c r="K23" s="5"/>
      <c r="L23" s="31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</row>
    <row r="24" spans="1:23" ht="13.5" thickBot="1" x14ac:dyDescent="0.25">
      <c r="A24" s="95" t="s">
        <v>25</v>
      </c>
      <c r="B24" s="96"/>
      <c r="C24" s="96"/>
      <c r="D24" s="97"/>
      <c r="E24" s="32"/>
      <c r="F24" s="32"/>
      <c r="G24" s="32"/>
      <c r="H24" s="32"/>
      <c r="I24" s="32"/>
      <c r="J24" s="32"/>
      <c r="K24" s="32"/>
      <c r="L24" s="55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</row>
  </sheetData>
  <mergeCells count="22">
    <mergeCell ref="A24:D24"/>
    <mergeCell ref="G13:G14"/>
    <mergeCell ref="H13:J13"/>
    <mergeCell ref="K13:K14"/>
    <mergeCell ref="L13:L14"/>
    <mergeCell ref="C12:G12"/>
    <mergeCell ref="H12:K12"/>
    <mergeCell ref="A13:A14"/>
    <mergeCell ref="B13:B14"/>
    <mergeCell ref="C13:C14"/>
    <mergeCell ref="J1:L1"/>
    <mergeCell ref="K2:L2"/>
    <mergeCell ref="A4:L4"/>
    <mergeCell ref="A6:L6"/>
    <mergeCell ref="C10:G10"/>
    <mergeCell ref="H10:K10"/>
    <mergeCell ref="C11:G11"/>
    <mergeCell ref="H11:K11"/>
    <mergeCell ref="D13:D14"/>
    <mergeCell ref="E13:E14"/>
    <mergeCell ref="A22:B22"/>
    <mergeCell ref="F13:F14"/>
  </mergeCells>
  <printOptions horizontalCentered="1"/>
  <pageMargins left="0" right="0" top="0.59055118110236227" bottom="0.59055118110236227" header="0.51181102362204722" footer="0.51181102362204722"/>
  <pageSetup paperSize="9" scale="96" orientation="landscape" r:id="rId1"/>
  <headerFooter alignWithMargins="0"/>
  <ignoredErrors>
    <ignoredError sqref="I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4 trimestre 2024  </vt:lpstr>
      <vt:lpstr>'4 trimestre 2024  '!Area_stampa</vt:lpstr>
    </vt:vector>
  </TitlesOfParts>
  <Company>VALLECAMONICA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COMUNITA' MONTANA</dc:creator>
  <cp:lastModifiedBy>Laura Mena</cp:lastModifiedBy>
  <cp:lastPrinted>2026-05-07T10:13:10Z</cp:lastPrinted>
  <dcterms:created xsi:type="dcterms:W3CDTF">1996-05-07T14:47:24Z</dcterms:created>
  <dcterms:modified xsi:type="dcterms:W3CDTF">2026-05-21T08:58:31Z</dcterms:modified>
</cp:coreProperties>
</file>