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1" activeTab="4"/>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<sst xmlns="http://schemas.openxmlformats.org/spreadsheetml/2006/main" count="907" uniqueCount="672">
  <si>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</si>
  <si>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</si>
  <si>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</si>
  <si>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</si>
  <si>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</si>
  <si>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</si>
  <si>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</si>
  <si>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</si>
  <si>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</si>
  <si>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</si>
  <si>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</si>
  <si>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</si>
  <si>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</si>
  <si>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</si>
  <si>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</si>
  <si>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</si>
  <si>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</si>
  <si>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</si>
  <si>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</si>
  <si>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</si>
  <si>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</si>
  <si>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</si>
  <si>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</si>
  <si>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</si>
  <si>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</si>
  <si>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</si>
  <si>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</si>
  <si>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</si>
  <si>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</si>
  <si>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</si>
  <si>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</si>
  <si>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</si>
  <si>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</si>
  <si>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</si>
  <si>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</si>
  <si>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</si>
  <si>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</si>
  <si>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</si>
  <si>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</si>
  <si>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</si>
  <si>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</si>
  <si>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</si>
  <si>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</si>
  <si>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</si>
  <si>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</si>
  <si>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</si>
  <si>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</si>
  <si>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</si>
  <si>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</si>
  <si>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</si>
  <si>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</si>
  <si>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</si>
  <si>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</si>
  <si>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</si>
  <si>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</si>
  <si>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</si>
  <si>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</si>
  <si>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</si>
  <si>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</si>
  <si>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</si>
  <si>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</si>
  <si>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</si>
  <si>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</si>
  <si>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</si>
  <si>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</si>
  <si>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</si>
  <si>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</si>
  <si>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</si>
  <si>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</si>
  <si>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</si>
  <si>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</si>
  <si>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</si>
  <si>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</si>
  <si>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</si>
  <si>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</si>
  <si>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</si>
  <si>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</si>
  <si>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</si>
  <si>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</si>
  <si>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</si>
  <si>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</si>
  <si>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</si>
  <si>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</si>
  <si>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</si>
  <si>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</si>
  <si>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</si>
  <si>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</si>
  <si>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</si>
  <si>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</si>
  <si>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</si>
  <si>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</si>
  <si>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</si>
  <si>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</si>
  <si>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</si>
  <si>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</si>
  <si>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</si>
  <si>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</si>
  <si>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</si>
  <si>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</si>
  <si>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</si>
  <si>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</si>
  <si>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</si>
  <si>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</si>
  <si>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</si>
  <si>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</si>
  <si>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</si>
  <si>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</si>
  <si>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</si>
  <si>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</si>
  <si>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</si>
  <si>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</si>
  <si>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</si>
  <si>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</si>
  <si>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</si>
  <si>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</si>
  <si>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</si>
  <si>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</si>
  <si>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</si>
  <si>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</si>
  <si>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</si>
  <si>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</si>
  <si>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</si>
  <si>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</si>
  <si>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</si>
  <si>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</si>
  <si>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</si>
  <si>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</si>
  <si>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</si>
  <si>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</si>
  <si>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</si>
  <si>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</si>
  <si>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</si>
  <si>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</si>
  <si>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</si>
  <si>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</si>
  <si>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</si>
  <si>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</si>
  <si>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</si>
  <si>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</si>
  <si>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</si>
  <si>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</si>
  <si>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</si>
  <si>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</si>
  <si>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</si>
  <si>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</si>
  <si>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</si>
  <si>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</si>
  <si>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</si>
  <si>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</si>
  <si>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</si>
  <si>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</si>
  <si>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</si>
  <si>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</si>
  <si>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</si>
  <si>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</si>
  <si>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</si>
  <si>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</si>
  <si>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</si>
  <si>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</si>
  <si>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</si>
  <si>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</si>
  <si>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</si>
  <si>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</si>
  <si>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</si>
  <si>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</si>
  <si>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</si>
  <si>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</si>
  <si>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</si>
  <si>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</si>
  <si>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</si>
  <si>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</si>
  <si>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</si>
  <si>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</si>
  <si>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</si>
  <si>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</si>
  <si>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</si>
  <si>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</si>
  <si>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</si>
  <si>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</si>
  <si>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</si>
  <si>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</si>
  <si>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</si>
  <si>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</si>
  <si>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</si>
  <si>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</si>
  <si>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</si>
  <si>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</si>
  <si>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</si>
  <si>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</si>
  <si>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</si>
  <si>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</si>
  <si>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</si>
  <si>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</si>
  <si>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</si>
  <si>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</si>
  <si>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</si>
  <si>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</si>
  <si>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</si>
  <si>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</si>
  <si>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</si>
  <si>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</si>
  <si>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</si>
  <si>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</si>
  <si>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</si>
  <si>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</si>
  <si>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</si>
  <si>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</si>
  <si>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</si>
  <si>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</si>
  <si>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</si>
  <si>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</si>
  <si>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</si>
  <si>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</si>
  <si>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</si>
  <si>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</si>
  <si>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</si>
  <si>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</si>
  <si>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</si>
  <si>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</si>
  <si>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</si>
  <si>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</si>
  <si>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</si>
  <si>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</si>
  <si>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</si>
  <si>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</si>
  <si>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</si>
  <si>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</si>
  <si>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</si>
  <si>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</si>
  <si>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</si>
  <si>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</si>
  <si>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</si>
  <si>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</si>
  <si>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</si>
  <si>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</si>
  <si>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</si>
  <si>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</si>
  <si>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</si>
  <si>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</si>
  <si>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</si>
  <si>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</si>
  <si>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</si>
  <si>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</si>
  <si>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</si>
  <si>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</si>
  <si>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</si>
  <si>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</si>
  <si>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</si>
  <si>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</si>
  <si>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</si>
  <si>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</si>
  <si>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</si>
  <si>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</si>
  <si>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</si>
  <si>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</si>
  <si>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</si>
  <si>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</si>
  <si>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</si>
  <si>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</si>
  <si>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</si>
  <si>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</si>
  <si>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</si>
  <si>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</si>
  <si>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</si>
  <si>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</si>
  <si>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</si>
  <si>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</si>
  <si>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</si>
  <si>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</si>
  <si>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</si>
  <si>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</si>
  <si>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</si>
  <si>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</si>
  <si>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</si>
  <si>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</si>
  <si>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</si>
  <si>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</si>
  <si>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</si>
  <si>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</si>
  <si>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</si>
  <si>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</si>
  <si>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</si>
  <si>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</si>
  <si>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</si>
  <si>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</si>
  <si>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</si>
  <si>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</si>
  <si>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</si>
  <si>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</si>
  <si>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</si>
  <si>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</si>
  <si>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</si>
  <si>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</si>
  <si>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</si>
  <si>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</si>
  <si>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</si>
  <si>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</si>
  <si>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</si>
  <si>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</si>
  <si>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</si>
  <si>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</si>
  <si>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</si>
  <si>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</si>
  <si>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</si>
  <si>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</si>
  <si>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</si>
  <si>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</si>
  <si>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</si>
  <si>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</si>
  <si>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</si>
  <si>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</si>
  <si>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</si>
  <si>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</si>
  <si>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</si>
  <si>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</si>
  <si>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</si>
  <si>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</si>
  <si>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</si>
  <si>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</si>
  <si>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</si>
  <si>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</si>
  <si>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</si>
  <si>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</si>
  <si>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</si>
  <si>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</si>
  <si>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</si>
  <si>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</si>
  <si>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</si>
  <si>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</si>
  <si>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</si>
  <si>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</si>
  <si>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</si>
  <si>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</si>
  <si>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</si>
  <si>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</si>
  <si>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</si>
  <si>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</si>
  <si>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</si>
  <si>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</si>
  <si>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</si>
  <si>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</si>
  <si>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</si>
  <si>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</si>
  <si>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</si>
  <si>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</si>
  <si>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</si>
  <si>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</si>
  <si>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</si>
  <si>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</si>
  <si>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</si>
  <si>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</si>
  <si>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</si>
  <si>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</si>
  <si>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</si>
  <si>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</si>
  <si>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</si>
  <si>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</si>
  <si>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</si>
  <si>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</si>
  <si>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</si>
  <si>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</si>
  <si>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</si>
  <si>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</si>
  <si>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</si>
  <si>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</si>
  <si>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</si>
  <si>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</si>
  <si>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</si>
  <si>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</si>
  <si>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</si>
  <si>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</si>
  <si>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</si>
  <si>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</si>
  <si>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</si>
  <si>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</si>
  <si>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</si>
  <si>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</si>
  <si>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</si>
  <si>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</si>
  <si>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</si>
  <si>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</si>
  <si>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</si>
  <si>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</si>
  <si>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</si>
  <si>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</si>
  <si>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</si>
  <si>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</si>
  <si>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</si>
  <si>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</si>
  <si>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</si>
  <si>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</si>
  <si>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</si>
  <si>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</si>
  <si>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</si>
  <si>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</si>
  <si>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</si>
  <si>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</si>
  <si>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</si>
  <si>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</si>
  <si>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</si>
  <si>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</si>
  <si>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</si>
  <si>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</si>
  <si>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</si>
  <si>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</si>
  <si>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</si>
  <si>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</si>
  <si>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</si>
  <si>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</si>
  <si>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</si>
  <si>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</si>
  <si>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</si>
  <si>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</si>
  <si>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</si>
  <si>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</si>
  <si>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</si>
  <si>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</si>
  <si>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</si>
  <si>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</si>
  <si>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</si>
  <si>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</si>
  <si>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</si>
  <si>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</si>
  <si>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</si>
  <si>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</si>
  <si>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</si>
  <si>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</si>
  <si>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</si>
  <si>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</si>
  <si>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</si>
  <si>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</si>
  <si>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</si>
  <si>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</si>
  <si>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</si>
  <si>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</si>
  <si>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</si>
  <si>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</si>
  <si>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</si>
  <si>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</si>
  <si>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</si>
  <si>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</si>
  <si>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</si>
  <si>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</si>
  <si>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</si>
  <si>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</si>
  <si>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</si>
  <si>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</si>
  <si>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</si>
  <si>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</si>
  <si>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</si>
  <si>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</si>
  <si>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</si>
  <si>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</si>
  <si>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</si>
  <si>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</si>
  <si>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</si>
  <si>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</si>
  <si>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</si>
  <si>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</si>
  <si>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</si>
  <si>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</si>
  <si>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</si>
  <si>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</si>
  <si>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</si>
  <si>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</si>
  <si>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</si>
  <si>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</si>
  <si>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</si>
  <si>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</si>
  <si>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</si>
  <si>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</si>
  <si>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</si>
  <si>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</si>
  <si>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</si>
  <si>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</si>
  <si>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</si>
  <si>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</si>
  <si>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</si>
  <si>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</si>
  <si>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</si>
  <si>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</si>
  <si>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</si>
  <si>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</si>
  <si>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</si>
  <si>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</si>
  <si>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</si>
  <si>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</si>
  <si>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</si>
  <si>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</si>
  <si>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</si>
  <si>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</si>
  <si>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</si>
  <si>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</si>
  <si>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</si>
  <si>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</si>
  <si>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</si>
  <si>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</si>
  <si>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</si>
  <si>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</si>
  <si>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</si>
  <si>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</si>
  <si>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</si>
  <si>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</si>
  <si>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</si>
  <si>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</si>
  <si>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</si>
  <si>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</si>
  <si>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</si>
  <si>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</si>
  <si>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</si>
  <si>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</si>
  <si>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</si>
  <si>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</si>
  <si>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</si>
  <si>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</si>
  <si>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</si>
  <si>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</si>
  <si>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</si>
  <si>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</si>
  <si>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</si>
  <si>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</si>
  <si>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</si>
  <si>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</si>
  <si>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</si>
  <si>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</si>
  <si>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</si>
  <si>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</si>
  <si>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</si>
  <si>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</si>
  <si>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</si>
  <si>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</si>
  <si>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</si>
  <si>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</si>
  <si>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</si>
  <si>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</si>
  <si>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</si>
  <si>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</si>
  <si>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</si>
  <si>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</si>
  <si>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</si>
  <si>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</si>
  <si>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</si>
  <si>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</si>
  <si>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</si>
  <si>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</si>
  <si>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</si>
  <si>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</si>
  <si>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</si>
  <si>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</si>
  <si>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</si>
  <si>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</si>
  <si>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</si>
  <si>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</si>
  <si>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</si>
  <si>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</si>
  <si>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</si>
  <si>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</si>
  <si>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</si>
  <si>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</si>
  <si>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</si>
  <si>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</si>
  <si>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</si>
  <si>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</si>
  <si>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</si>
  <si>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</si>
  <si>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</si>
  <si>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</si>
  <si>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</si>
  <si>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</si>
  <si>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</si>
  <si>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</si>
  <si>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</si>
  <si>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</si>
  <si>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</si>
  <si>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</si>
  <si>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</si>
  <si>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</si>
  <si>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</si>
  <si>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</si>
  <si>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</si>
  <si>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</si>
  <si>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</si>
  <si>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</si>
  <si>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</si>
  <si>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</si>
  <si>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</si>
  <si>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</si>
  <si>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</si>
  <si>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</si>
  <si>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</si>
  <si>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</si>
  <si>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</si>
  <si>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</si>
  <si>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</si>
  <si>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</si>
  <si>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</si>
  <si>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</si>
  <si>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</si>
  <si>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</si>
  <si>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</si>
  <si>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</si>
  <si>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</si>
  <si>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</si>
  <si>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</si>
  <si>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</si>
  <si>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</si>
  <si>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</si>
  <si>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</si>
  <si>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</si>
  <si>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</si>
  <si>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</si>
  <si>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</si>
  <si>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</si>
  <si>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</si>
  <si>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</si>
  <si>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</si>
  <si>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</si>
  <si>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</si>
  <si>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</si>
  <si>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</si>
  <si>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</si>
  <si>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</si>
  <si>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</si>
  <si>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</si>
  <si>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</si>
  <si>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</si>
  <si>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</si>
  <si>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</si>
  <si>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</si>
  <si>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</si>
  <si>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</si>
  <si>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</si>
  <si>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</si>
  <si>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</si>
  <si>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</si>
  <si>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</si>
  <si>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</si>
  <si>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</si>
  <si>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</si>
  <si>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</si>
  <si>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</si>
  <si>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</si>
  <si>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</si>
  <si>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</si>
  <si>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</si>
  <si>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</si>
  <si>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</si>
  <si>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</si>
  <si>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</si>
  <si>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</si>
  <si>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</si>
  <si>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</si>
  <si>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</si>
  <si>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</si>
  <si>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</si>
  <si>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</si>
  <si>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</si>
  <si>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</si>
  <si>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</si>
  <si>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</si>
  <si>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</si>
  <si>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</si>
  <si>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</si>
  <si>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</si>
  <si>
    <t>Esercizio 2023: Previsioni competenza/ totale previsioni competenza</t>
  </si>
  <si>
    <t>Esercizio 2024: Previsioni competenza/ totale previsioni competenza</t>
  </si>
  <si>
    <t>Esercizio 2025: Previsioni competenza/ totale previsioni competenza</t>
  </si>
  <si>
    <t>Previsioni cassa esercizio 2023/ (previsioni competenza + residui) esercizio 2023</t>
  </si>
  <si>
    <t xml:space="preserve">BILANCIO DI PREVISIONE ESERCIZI 2023, 2024 e 2025 (dati percentuali) </t>
  </si>
  <si>
    <t>ESERCIZIO 2023</t>
  </si>
  <si>
    <t>ESERCIZIO 2024</t>
  </si>
  <si>
    <t>ESERCIZIO 2025</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</si>
</sst>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0.000"/>
    <numFmt numFmtId="168" formatCode="00"/>
    <numFmt numFmtId="169"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6"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7"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7"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7"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8"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7" fontId="24" fillId="0" borderId="14" xfId="0" applyNumberFormat="1" applyFont="1" applyFill="1" applyBorder="1" applyAlignment="1" applyProtection="1">
      <alignment horizontal="center" vertical="top"/>
      <protection locked="0"/>
    </xf>
    <xf numFmtId="169"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7" fontId="24" fillId="0" borderId="10" xfId="0" applyNumberFormat="1" applyFont="1" applyFill="1" applyBorder="1" applyAlignment="1" applyProtection="1">
      <alignment horizontal="center" vertical="center" wrapText="1"/>
      <protection/>
    </xf>
    <xf numFmtId="167"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25"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0" fillId="0" borderId="16"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465000</v>
      </c>
      <c r="D4" s="4">
        <v>475750</v>
      </c>
      <c r="E4" s="4">
        <v>475750</v>
      </c>
    </row>
    <row r="5" spans="1:5" ht="12.75">
      <c r="A5" s="8">
        <v>3</v>
      </c>
      <c r="B5" s="2" t="s">
        <v>11</v>
      </c>
      <c r="C5" s="4">
        <v>36450</v>
      </c>
      <c r="D5" s="4">
        <v>32920</v>
      </c>
      <c r="E5" s="4">
        <v>30740</v>
      </c>
    </row>
    <row r="6" spans="1:5" ht="12.75">
      <c r="A6" s="8">
        <v>4</v>
      </c>
      <c r="B6" s="2" t="s">
        <v>12</v>
      </c>
      <c r="C6" s="4">
        <v>94750</v>
      </c>
      <c r="D6" s="4">
        <v>81500</v>
      </c>
      <c r="E6" s="4">
        <v>80000</v>
      </c>
    </row>
    <row r="7" spans="1:5" ht="12.75">
      <c r="A7" s="8">
        <v>5</v>
      </c>
      <c r="B7" s="2" t="s">
        <v>13</v>
      </c>
      <c r="C7" s="4">
        <v>37200</v>
      </c>
      <c r="D7" s="4">
        <v>38200</v>
      </c>
      <c r="E7" s="4">
        <v>38200</v>
      </c>
    </row>
    <row r="8" spans="1:5" ht="12.75">
      <c r="A8" s="8">
        <v>6</v>
      </c>
      <c r="B8" s="2" t="s">
        <v>14</v>
      </c>
      <c r="C8" s="4">
        <v>35250</v>
      </c>
      <c r="D8" s="4">
        <v>35250</v>
      </c>
      <c r="E8" s="4">
        <v>35250</v>
      </c>
    </row>
    <row r="9" spans="1:5" ht="12.75">
      <c r="A9" s="8">
        <v>7</v>
      </c>
      <c r="B9" s="2" t="s">
        <v>15</v>
      </c>
      <c r="C9" s="4">
        <v>35250</v>
      </c>
      <c r="D9" s="4">
        <v>35250</v>
      </c>
      <c r="E9" s="4">
        <v>0</v>
      </c>
    </row>
    <row r="10" spans="1:7" ht="12.75">
      <c r="A10" s="8">
        <v>8</v>
      </c>
      <c r="B10" s="2" t="s">
        <v>16</v>
      </c>
      <c r="C10" s="4">
        <v>3199753.77</v>
      </c>
      <c r="D10" s="4">
        <v>2974750</v>
      </c>
      <c r="E10" s="4">
        <v>2987650</v>
      </c>
      <c r="G10" s="9"/>
    </row>
    <row r="11" spans="1:5" ht="12.75">
      <c r="A11" s="8">
        <v>9</v>
      </c>
      <c r="B11" s="2" t="s">
        <v>17</v>
      </c>
      <c r="C11" s="4">
        <v>2672937.61</v>
      </c>
      <c r="D11" s="4">
        <v>2672937.61</v>
      </c>
      <c r="E11" s="4">
        <v>2672937.61</v>
      </c>
    </row>
    <row r="12" spans="1:5" ht="12.75">
      <c r="A12" s="8">
        <v>10</v>
      </c>
      <c r="B12" s="2" t="s">
        <v>18</v>
      </c>
      <c r="C12" s="4">
        <v>2547195.56</v>
      </c>
      <c r="D12" s="4">
        <v>0</v>
      </c>
      <c r="E12" s="4">
        <v>0</v>
      </c>
    </row>
    <row r="13" spans="1:5" ht="12.75">
      <c r="A13" s="8">
        <v>11</v>
      </c>
      <c r="B13" s="2" t="s">
        <v>19</v>
      </c>
      <c r="C13" s="4">
        <v>3041490</v>
      </c>
      <c r="D13" s="4">
        <v>0</v>
      </c>
      <c r="E13" s="4">
        <v>0</v>
      </c>
    </row>
    <row r="14" spans="1:5" ht="25.5">
      <c r="A14" s="8">
        <v>12</v>
      </c>
      <c r="B14" s="2" t="s">
        <v>20</v>
      </c>
      <c r="C14" s="4">
        <v>2242660.5</v>
      </c>
      <c r="D14" s="4">
        <v>2242660.5</v>
      </c>
      <c r="E14" s="4">
        <v>2242660.5</v>
      </c>
    </row>
    <row r="15" spans="1:5" ht="25.5">
      <c r="A15" s="8">
        <v>13</v>
      </c>
      <c r="B15" s="2" t="s">
        <v>21</v>
      </c>
      <c r="C15" s="4">
        <v>2106707.45</v>
      </c>
      <c r="D15" s="4">
        <v>0</v>
      </c>
      <c r="E15" s="4">
        <v>0</v>
      </c>
    </row>
    <row r="16" spans="1:5" ht="12.75">
      <c r="A16" s="8">
        <v>14</v>
      </c>
      <c r="B16" s="2" t="s">
        <v>22</v>
      </c>
      <c r="C16" s="4">
        <v>3235344.13</v>
      </c>
      <c r="D16" s="4">
        <v>2948075.15</v>
      </c>
      <c r="E16" s="4">
        <v>2942900</v>
      </c>
    </row>
    <row r="17" spans="1:5" ht="25.5">
      <c r="A17" s="8">
        <v>15</v>
      </c>
      <c r="B17" s="2" t="s">
        <v>23</v>
      </c>
      <c r="C17" s="4">
        <v>36500</v>
      </c>
      <c r="D17" s="4">
        <v>36500</v>
      </c>
      <c r="E17" s="4">
        <v>36500</v>
      </c>
    </row>
    <row r="18" spans="1:5" ht="12.75">
      <c r="A18" s="8">
        <v>16</v>
      </c>
      <c r="B18" s="2" t="s">
        <v>24</v>
      </c>
      <c r="C18" s="4">
        <v>0</v>
      </c>
      <c r="D18" s="4">
        <v>0</v>
      </c>
      <c r="E18" s="4">
        <v>0</v>
      </c>
    </row>
    <row r="19" spans="1:5" ht="12.75">
      <c r="A19" s="8">
        <v>17</v>
      </c>
      <c r="B19" s="2" t="s">
        <v>25</v>
      </c>
      <c r="C19" s="4">
        <v>4771</v>
      </c>
      <c r="D19" s="4">
        <v>0</v>
      </c>
      <c r="E19" s="4">
        <v>0</v>
      </c>
    </row>
    <row r="20" spans="1:5" ht="38.25">
      <c r="A20" s="8">
        <v>18</v>
      </c>
      <c r="B20" s="2" t="s">
        <v>26</v>
      </c>
      <c r="C20" s="4">
        <v>677550</v>
      </c>
      <c r="D20" s="4">
        <v>617550</v>
      </c>
      <c r="E20" s="4">
        <v>617550</v>
      </c>
    </row>
    <row r="21" spans="1:5" ht="12.75">
      <c r="A21" s="8">
        <v>19</v>
      </c>
      <c r="B21" s="2" t="s">
        <v>27</v>
      </c>
      <c r="C21" s="4">
        <v>3180518.98</v>
      </c>
      <c r="D21" s="4">
        <v>2912825.15</v>
      </c>
      <c r="E21" s="4">
        <v>2907650</v>
      </c>
    </row>
    <row r="22" spans="1:5" ht="12.75">
      <c r="A22" s="8">
        <v>20</v>
      </c>
      <c r="B22" s="2" t="s">
        <v>28</v>
      </c>
      <c r="C22" s="4">
        <v>1500</v>
      </c>
      <c r="D22" s="4">
        <v>0</v>
      </c>
      <c r="E22" s="4">
        <v>0</v>
      </c>
    </row>
    <row r="23" spans="1:5" ht="12.75">
      <c r="A23" s="8">
        <v>21</v>
      </c>
      <c r="B23" s="2" t="s">
        <v>29</v>
      </c>
      <c r="C23" s="4">
        <v>0</v>
      </c>
      <c r="D23" s="4">
        <v>0</v>
      </c>
      <c r="E23" s="4">
        <v>0</v>
      </c>
    </row>
    <row r="24" spans="1:5" ht="12.75">
      <c r="A24" s="8">
        <v>22</v>
      </c>
      <c r="B24" s="2" t="s">
        <v>30</v>
      </c>
      <c r="C24" s="4">
        <v>3770466</v>
      </c>
      <c r="D24" s="4">
        <v>3983000</v>
      </c>
      <c r="E24" s="4">
        <v>3080000</v>
      </c>
    </row>
    <row r="25" spans="1:5" ht="12.75">
      <c r="A25" s="8">
        <v>23</v>
      </c>
      <c r="B25" s="2" t="s">
        <v>31</v>
      </c>
      <c r="C25" s="4">
        <v>0</v>
      </c>
      <c r="D25" s="4">
        <v>0</v>
      </c>
      <c r="E25" s="4">
        <v>0</v>
      </c>
    </row>
    <row r="26" spans="1:5" ht="12.75">
      <c r="A26" s="8">
        <v>24</v>
      </c>
      <c r="B26" s="2" t="s">
        <v>32</v>
      </c>
      <c r="C26" s="4">
        <v>6951984.98</v>
      </c>
      <c r="D26" s="4">
        <v>6896825.15</v>
      </c>
      <c r="E26" s="4">
        <v>5988650</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566250</v>
      </c>
      <c r="D29" s="4">
        <v>50000</v>
      </c>
      <c r="E29" s="4">
        <v>0</v>
      </c>
    </row>
    <row r="30" spans="1:5" ht="12.75">
      <c r="A30" s="8">
        <v>28</v>
      </c>
      <c r="B30" s="2" t="s">
        <v>36</v>
      </c>
      <c r="C30" s="4">
        <v>1905400</v>
      </c>
      <c r="D30" s="4">
        <v>0</v>
      </c>
      <c r="E30" s="4">
        <v>0</v>
      </c>
    </row>
    <row r="31" spans="1:5" ht="12.75">
      <c r="A31" s="8">
        <v>29</v>
      </c>
      <c r="B31" s="2" t="s">
        <v>37</v>
      </c>
      <c r="C31" s="4">
        <v>1928000</v>
      </c>
      <c r="D31" s="4">
        <v>0</v>
      </c>
      <c r="E31" s="4">
        <v>0</v>
      </c>
    </row>
    <row r="32" spans="1:5" ht="12.75">
      <c r="A32" s="8">
        <v>30</v>
      </c>
      <c r="B32" s="2" t="s">
        <v>38</v>
      </c>
      <c r="C32" s="4">
        <v>1860538.62</v>
      </c>
      <c r="D32" s="4">
        <v>0</v>
      </c>
      <c r="E32" s="4">
        <v>0</v>
      </c>
    </row>
    <row r="33" spans="1:5" ht="12.75">
      <c r="A33" s="8">
        <v>31</v>
      </c>
      <c r="B33" s="2" t="s">
        <v>39</v>
      </c>
      <c r="C33" s="4">
        <v>653247.6</v>
      </c>
      <c r="D33" s="4">
        <v>0</v>
      </c>
      <c r="E33" s="4">
        <v>0</v>
      </c>
    </row>
    <row r="34" spans="1:5" ht="12.75">
      <c r="A34" s="8">
        <v>32</v>
      </c>
      <c r="B34" s="2" t="s">
        <v>40</v>
      </c>
      <c r="C34" s="4">
        <v>2111561.4</v>
      </c>
      <c r="D34" s="4">
        <v>0</v>
      </c>
      <c r="E34" s="4">
        <v>0</v>
      </c>
    </row>
    <row r="35" spans="1:5" ht="12.75">
      <c r="A35" s="8">
        <v>33</v>
      </c>
      <c r="B35" s="2" t="s">
        <v>41</v>
      </c>
      <c r="C35" s="4">
        <v>378050</v>
      </c>
      <c r="D35" s="4">
        <v>0</v>
      </c>
      <c r="E35" s="4">
        <v>0</v>
      </c>
    </row>
    <row r="36" spans="1:5" ht="25.5">
      <c r="A36" s="8">
        <v>34</v>
      </c>
      <c r="B36" s="2" t="s">
        <v>42</v>
      </c>
      <c r="C36" s="4">
        <v>378750</v>
      </c>
      <c r="D36" s="4">
        <v>0</v>
      </c>
      <c r="E36" s="4">
        <v>0</v>
      </c>
    </row>
    <row r="37" spans="1:5" ht="12.75">
      <c r="A37" s="8">
        <v>35</v>
      </c>
      <c r="B37" s="2" t="s">
        <v>43</v>
      </c>
      <c r="C37" s="4">
        <v>109146.71</v>
      </c>
      <c r="D37" s="4">
        <v>0</v>
      </c>
      <c r="E37" s="4">
        <v>0</v>
      </c>
    </row>
    <row r="38" spans="1:5" ht="12.75">
      <c r="A38" s="8">
        <v>36</v>
      </c>
      <c r="B38" s="2" t="s">
        <v>44</v>
      </c>
      <c r="C38" s="4">
        <v>1136224.55</v>
      </c>
      <c r="D38" s="4">
        <v>0</v>
      </c>
      <c r="E38" s="4">
        <v>0</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0</v>
      </c>
      <c r="D42" s="4">
        <v>0</v>
      </c>
      <c r="E42" s="4">
        <v>0</v>
      </c>
    </row>
    <row r="43" spans="1:5" ht="12.75">
      <c r="A43" s="8">
        <v>41</v>
      </c>
      <c r="B43" s="2" t="s">
        <v>49</v>
      </c>
      <c r="C43" s="4">
        <v>428648.87</v>
      </c>
      <c r="D43" s="4">
        <v>0</v>
      </c>
      <c r="E43" s="4">
        <v>0</v>
      </c>
    </row>
    <row r="44" spans="1:5" ht="12.75">
      <c r="A44" s="8">
        <v>42</v>
      </c>
      <c r="B44" s="2" t="s">
        <v>50</v>
      </c>
      <c r="C44" s="4">
        <v>624.53</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89911.65</v>
      </c>
      <c r="D51" s="4">
        <v>0</v>
      </c>
      <c r="E51" s="4">
        <v>0</v>
      </c>
    </row>
    <row r="52" spans="1:5" ht="12.75">
      <c r="A52" s="8">
        <v>50</v>
      </c>
      <c r="B52" s="2" t="s">
        <v>58</v>
      </c>
      <c r="C52" s="4">
        <v>0</v>
      </c>
      <c r="D52" s="4">
        <v>0</v>
      </c>
      <c r="E52" s="4">
        <v>0</v>
      </c>
    </row>
    <row r="53" spans="1:5" ht="12.75">
      <c r="A53" s="8">
        <v>51</v>
      </c>
      <c r="B53" s="2" t="s">
        <v>59</v>
      </c>
      <c r="C53" s="4">
        <v>625200</v>
      </c>
      <c r="D53" s="4">
        <v>630200</v>
      </c>
      <c r="E53" s="4">
        <v>630200</v>
      </c>
    </row>
    <row r="54" spans="1:5" ht="12.75">
      <c r="A54" s="8">
        <v>52</v>
      </c>
      <c r="B54" s="2" t="s">
        <v>60</v>
      </c>
      <c r="C54" s="4">
        <v>625200</v>
      </c>
      <c r="D54" s="4">
        <v>630200</v>
      </c>
      <c r="E54" s="4">
        <v>630200</v>
      </c>
    </row>
    <row r="55" spans="1:5" ht="12.75">
      <c r="A55" s="8">
        <v>53</v>
      </c>
      <c r="B55" s="2" t="s">
        <v>61</v>
      </c>
      <c r="C55" s="4">
        <v>0</v>
      </c>
      <c r="D55" s="4">
        <v>0</v>
      </c>
      <c r="E55" s="4">
        <v>0</v>
      </c>
    </row>
    <row r="56" spans="1:5" ht="12.75">
      <c r="A56" s="8">
        <v>54</v>
      </c>
      <c r="B56" s="2" t="s">
        <v>62</v>
      </c>
      <c r="C56" s="4">
        <v>142700</v>
      </c>
      <c r="D56" s="4">
        <v>133700</v>
      </c>
      <c r="E56" s="4">
        <v>136600</v>
      </c>
    </row>
    <row r="57" spans="1:5" ht="12.75">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47">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659</v>
      </c>
      <c r="E1" s="12" t="s">
        <v>1</v>
      </c>
      <c r="F1" s="12" t="s">
        <v>2</v>
      </c>
      <c r="G1" s="12" t="s">
        <v>3</v>
      </c>
    </row>
    <row r="2" spans="1:7" ht="15" customHeight="1">
      <c r="A2" s="12" t="s">
        <v>0</v>
      </c>
      <c r="B2" s="13"/>
      <c r="C2" s="13"/>
      <c r="D2" s="13"/>
      <c r="E2" s="13"/>
      <c r="F2" s="107" t="s">
        <v>64</v>
      </c>
      <c r="G2" s="107"/>
    </row>
    <row r="3" spans="2:7" ht="18.75" customHeight="1">
      <c r="B3" s="13"/>
      <c r="C3" s="13"/>
      <c r="D3" s="14" t="s">
        <v>65</v>
      </c>
      <c r="E3" s="13"/>
      <c r="F3" s="13"/>
      <c r="G3" s="13"/>
    </row>
    <row r="4" spans="1:7" ht="15" customHeight="1">
      <c r="A4" s="12" t="s">
        <v>66</v>
      </c>
      <c r="B4" s="108" t="s">
        <v>660</v>
      </c>
      <c r="C4" s="108"/>
      <c r="D4" s="108"/>
      <c r="E4" s="108"/>
      <c r="F4" s="108"/>
      <c r="G4" s="108"/>
    </row>
    <row r="5" spans="2:7" ht="18.75" customHeight="1">
      <c r="B5" s="109" t="s">
        <v>67</v>
      </c>
      <c r="C5" s="109"/>
      <c r="D5" s="109"/>
      <c r="E5" s="109"/>
      <c r="F5" s="109"/>
      <c r="G5" s="109"/>
    </row>
    <row r="6" spans="2:7" ht="57.75" customHeight="1">
      <c r="B6" s="110" t="s">
        <v>68</v>
      </c>
      <c r="C6" s="110"/>
      <c r="D6" s="111" t="s">
        <v>69</v>
      </c>
      <c r="E6" s="112" t="s">
        <v>70</v>
      </c>
      <c r="F6" s="112"/>
      <c r="G6" s="112"/>
    </row>
    <row r="7" spans="1:7" ht="22.5" customHeight="1">
      <c r="A7" s="12" t="s">
        <v>71</v>
      </c>
      <c r="B7" s="110"/>
      <c r="C7" s="110"/>
      <c r="D7" s="111"/>
      <c r="E7" s="15" t="s">
        <v>661</v>
      </c>
      <c r="F7" s="15" t="s">
        <v>662</v>
      </c>
      <c r="G7" s="15" t="s">
        <v>663</v>
      </c>
    </row>
    <row r="8" spans="2:7" ht="15.75" customHeight="1">
      <c r="B8" s="16">
        <v>1</v>
      </c>
      <c r="C8" s="105" t="s">
        <v>72</v>
      </c>
      <c r="D8" s="105"/>
      <c r="E8" s="105"/>
      <c r="F8" s="105"/>
      <c r="G8" s="105"/>
    </row>
    <row r="9" spans="1:7" ht="90.75" customHeight="1">
      <c r="A9" s="12" t="s">
        <v>73</v>
      </c>
      <c r="B9" s="17" t="s">
        <v>73</v>
      </c>
      <c r="C9" s="18" t="s">
        <v>74</v>
      </c>
      <c r="D9" s="18" t="s">
        <v>75</v>
      </c>
      <c r="E9" s="19">
        <f>IF(DATI_IND_SINT!C10+DATI_IND_SINT!C57=0,0,(DATI_IND_SINT!C3+DATI_IND_SINT!C4+DATI_IND_SINT!C5+DATI_IND_SINT!C6+DATI_IND_SINT!C7-DATI_IND_SINT!C8+DATI_IND_SINT!C9)/(DATI_IND_SINT!C10+DATI_IND_SINT!C57)*100)</f>
        <v>19.79527318441131</v>
      </c>
      <c r="F9" s="19">
        <f>IF(DATI_IND_SINT!D10+DATI_IND_SINT!D57=0,0,(DATI_IND_SINT!D3+DATI_IND_SINT!D4+DATI_IND_SINT!D5+DATI_IND_SINT!D6+DATI_IND_SINT!D7-DATI_IND_SINT!D8+DATI_IND_SINT!D9)/(DATI_IND_SINT!D10+DATI_IND_SINT!D57)*100)</f>
        <v>21.12345575258425</v>
      </c>
      <c r="G9" s="19">
        <f>IF(DATI_IND_SINT!E10+DATI_IND_SINT!E57=0,0,(DATI_IND_SINT!E3+DATI_IND_SINT!E4+DATI_IND_SINT!E5+DATI_IND_SINT!E6+DATI_IND_SINT!E7-DATI_IND_SINT!E8+DATI_IND_SINT!E9)/(DATI_IND_SINT!E10+DATI_IND_SINT!E57)*100)</f>
        <v>19.729218616638494</v>
      </c>
    </row>
    <row r="10" spans="2:7" ht="15.75" customHeight="1">
      <c r="B10" s="16">
        <v>2</v>
      </c>
      <c r="C10" s="105" t="s">
        <v>76</v>
      </c>
      <c r="D10" s="105"/>
      <c r="E10" s="105"/>
      <c r="F10" s="105"/>
      <c r="G10" s="105"/>
    </row>
    <row r="11" spans="1:7" ht="38.25">
      <c r="A11" s="12" t="s">
        <v>77</v>
      </c>
      <c r="B11" s="17" t="s">
        <v>77</v>
      </c>
      <c r="C11" s="18" t="s">
        <v>78</v>
      </c>
      <c r="D11" s="18" t="s">
        <v>79</v>
      </c>
      <c r="E11" s="19">
        <f>IF(DATI_IND_SINT!C10=0,0,DATI_IND_SINT!C11/DATI_IND_SINT!C10*100)</f>
        <v>83.53572812573013</v>
      </c>
      <c r="F11" s="19">
        <f>IF(DATI_IND_SINT!D10=0,0,DATI_IND_SINT!D11/DATI_IND_SINT!D10*100)</f>
        <v>89.85419312547272</v>
      </c>
      <c r="G11" s="19">
        <f>IF(DATI_IND_SINT!E10=0,0,DATI_IND_SINT!E11/DATI_IND_SINT!E10*100)</f>
        <v>89.4662229511489</v>
      </c>
    </row>
    <row r="12" spans="1:7" ht="38.25">
      <c r="A12" s="12" t="s">
        <v>80</v>
      </c>
      <c r="B12" s="17" t="s">
        <v>80</v>
      </c>
      <c r="C12" s="18" t="s">
        <v>81</v>
      </c>
      <c r="D12" s="18" t="s">
        <v>82</v>
      </c>
      <c r="E12" s="19">
        <f>IF(DATI_IND_SINT!C13=0,0,DATI_IND_SINT!C12/DATI_IND_SINT!C13*100)</f>
        <v>83.74827995489053</v>
      </c>
      <c r="F12" s="19">
        <f>IF(DATI_IND_SINT!D13=0,0,DATI_IND_SINT!D12/DATI_IND_SINT!D13*100)</f>
        <v>0</v>
      </c>
      <c r="G12" s="19">
        <f>IF(DATI_IND_SINT!E13=0,0,DATI_IND_SINT!E12/DATI_IND_SINT!E13*100)</f>
        <v>0</v>
      </c>
    </row>
    <row r="13" spans="1:7" ht="63.75">
      <c r="A13" s="12" t="s">
        <v>83</v>
      </c>
      <c r="B13" s="17" t="s">
        <v>83</v>
      </c>
      <c r="C13" s="18" t="s">
        <v>84</v>
      </c>
      <c r="D13" s="18" t="s">
        <v>85</v>
      </c>
      <c r="E13" s="19">
        <f>IF(DATI_IND_SINT!C10=0,0,DATI_IND_SINT!C14/DATI_IND_SINT!C10*100)</f>
        <v>70.08853371864298</v>
      </c>
      <c r="F13" s="19">
        <f>IF(DATI_IND_SINT!D10=0,0,DATI_IND_SINT!D14/DATI_IND_SINT!D10*100)</f>
        <v>75.38988150264728</v>
      </c>
      <c r="G13" s="19">
        <f>IF(DATI_IND_SINT!E10=0,0,DATI_IND_SINT!E14/DATI_IND_SINT!E10*100)</f>
        <v>75.06436496912289</v>
      </c>
    </row>
    <row r="14" spans="1:7" ht="63.75">
      <c r="A14" s="12" t="s">
        <v>86</v>
      </c>
      <c r="B14" s="17" t="s">
        <v>86</v>
      </c>
      <c r="C14" s="18" t="s">
        <v>87</v>
      </c>
      <c r="D14" s="18" t="s">
        <v>88</v>
      </c>
      <c r="E14" s="19">
        <f>IF(DATI_IND_SINT!C13=0,0,DATI_IND_SINT!C15/DATI_IND_SINT!C13*100)</f>
        <v>69.26563789458456</v>
      </c>
      <c r="F14" s="19">
        <f>IF(DATI_IND_SINT!D13=0,0,DATI_IND_SINT!D15/DATI_IND_SINT!D13*100)</f>
        <v>0</v>
      </c>
      <c r="G14" s="19">
        <f>IF(DATI_IND_SINT!E13=0,0,DATI_IND_SINT!E15/DATI_IND_SINT!E13*100)</f>
        <v>0</v>
      </c>
    </row>
    <row r="15" spans="2:7" ht="15.75" customHeight="1">
      <c r="B15" s="20">
        <v>3</v>
      </c>
      <c r="C15" s="106" t="s">
        <v>89</v>
      </c>
      <c r="D15" s="106"/>
      <c r="E15" s="106"/>
      <c r="F15" s="106"/>
      <c r="G15" s="106"/>
    </row>
    <row r="16" spans="1:7" ht="102">
      <c r="A16" s="12" t="s">
        <v>90</v>
      </c>
      <c r="B16" s="17" t="s">
        <v>90</v>
      </c>
      <c r="C16" s="18" t="s">
        <v>91</v>
      </c>
      <c r="D16" s="18" t="s">
        <v>92</v>
      </c>
      <c r="E16" s="19">
        <f>IF(DATI_IND_SINT!C16-DATI_IND_SINT!C56-DATI_IND_SINT!C8+DATI_IND_SINT!C9=0,0,(DATI_IND_SINT!C4+DATI_IND_SINT!C7-DATI_IND_SINT!C8+DATI_IND_SINT!C9)/(DATI_IND_SINT!C16-DATI_IND_SINT!C56-DATI_IND_SINT!C8+DATI_IND_SINT!C9)*100)</f>
        <v>16.238531783480695</v>
      </c>
      <c r="F16" s="19">
        <f>IF(DATI_IND_SINT!D16-DATI_IND_SINT!D56-DATI_IND_SINT!D8+DATI_IND_SINT!D9=0,0,(DATI_IND_SINT!D4+DATI_IND_SINT!D7-DATI_IND_SINT!D8+DATI_IND_SINT!D9)/(DATI_IND_SINT!D16-DATI_IND_SINT!D56-DATI_IND_SINT!D8+DATI_IND_SINT!D9)*100)</f>
        <v>18.261602402224167</v>
      </c>
      <c r="G16" s="19">
        <f>IF(DATI_IND_SINT!E16-DATI_IND_SINT!E56-DATI_IND_SINT!E8+DATI_IND_SINT!E9=0,0,(DATI_IND_SINT!E4+DATI_IND_SINT!E7-DATI_IND_SINT!E8+DATI_IND_SINT!E9)/(DATI_IND_SINT!E16-DATI_IND_SINT!E56-DATI_IND_SINT!E8+DATI_IND_SINT!E9)*100)</f>
        <v>17.275040147236606</v>
      </c>
    </row>
    <row r="17" spans="1:7" ht="127.5">
      <c r="A17" s="12" t="s">
        <v>93</v>
      </c>
      <c r="B17" s="17" t="s">
        <v>93</v>
      </c>
      <c r="C17" s="18" t="s">
        <v>94</v>
      </c>
      <c r="D17" s="18" t="s">
        <v>95</v>
      </c>
      <c r="E17" s="19">
        <f>IF(DATI_IND_SINT!C4+DATI_IND_SINT!C7-DATI_IND_SINT!C8+DATI_IND_SINT!C9=0,0,(DATI_IND_SINT!C17-DATI_IND_SINT!C8+DATI_IND_SINT!C9)/(DATI_IND_SINT!C4+DATI_IND_SINT!C7-DATI_IND_SINT!C8+DATI_IND_SINT!C9)*100)</f>
        <v>7.268020708880924</v>
      </c>
      <c r="F17" s="19">
        <f>IF(DATI_IND_SINT!D4+DATI_IND_SINT!D7-DATI_IND_SINT!D8+DATI_IND_SINT!D9=0,0,(DATI_IND_SINT!D17-DATI_IND_SINT!D8+DATI_IND_SINT!D9)/(DATI_IND_SINT!D4+DATI_IND_SINT!D7-DATI_IND_SINT!D8+DATI_IND_SINT!D9)*100)</f>
        <v>7.101858157408309</v>
      </c>
      <c r="G17" s="19">
        <f>IF(DATI_IND_SINT!E4+DATI_IND_SINT!E7-DATI_IND_SINT!E8+DATI_IND_SINT!E9=0,0,(DATI_IND_SINT!E17-DATI_IND_SINT!E8+DATI_IND_SINT!E9)/(DATI_IND_SINT!E4+DATI_IND_SINT!E7-DATI_IND_SINT!E8+DATI_IND_SINT!E9)*100)</f>
        <v>0.26112387716732816</v>
      </c>
    </row>
    <row r="18" spans="1:7" ht="102">
      <c r="A18" s="12" t="s">
        <v>96</v>
      </c>
      <c r="B18" s="17" t="s">
        <v>96</v>
      </c>
      <c r="C18" s="18" t="s">
        <v>97</v>
      </c>
      <c r="D18" s="18" t="s">
        <v>98</v>
      </c>
      <c r="E18" s="19">
        <f>IF(DATI_IND_SINT!C4+DATI_IND_SINT!C7-DATI_IND_SINT!C8+DATI_IND_SINT!C9=0,0,DATI_IND_SINT!C18/(DATI_IND_SINT!C4+DATI_IND_SINT!C7-DATI_IND_SINT!C8+DATI_IND_SINT!C9)*100)</f>
        <v>0</v>
      </c>
      <c r="F18" s="19">
        <f>IF(DATI_IND_SINT!D4+DATI_IND_SINT!D7-DATI_IND_SINT!D8+DATI_IND_SINT!D9=0,0,DATI_IND_SINT!D18/(DATI_IND_SINT!D4+DATI_IND_SINT!D7-DATI_IND_SINT!D8+DATI_IND_SINT!D9)*100)</f>
        <v>0</v>
      </c>
      <c r="G18" s="19">
        <f>IF(DATI_IND_SINT!E4+DATI_IND_SINT!E7-DATI_IND_SINT!E8+DATI_IND_SINT!E9=0,0,DATI_IND_SINT!E18/(DATI_IND_SINT!E4+DATI_IND_SINT!E7-DATI_IND_SINT!E8+DATI_IND_SINT!E9)*100)</f>
        <v>0</v>
      </c>
    </row>
    <row r="19" spans="1:7" ht="89.25">
      <c r="A19" s="12" t="s">
        <v>99</v>
      </c>
      <c r="B19" s="17" t="s">
        <v>99</v>
      </c>
      <c r="C19" s="18" t="s">
        <v>100</v>
      </c>
      <c r="D19" s="18" t="s">
        <v>101</v>
      </c>
      <c r="E19" s="19">
        <f>IF(DATI_IND_SINT!C19=0,0,(DATI_IND_SINT!C4+DATI_IND_SINT!C7-DATI_IND_SINT!C8+DATI_IND_SINT!C9)/DATI_IND_SINT!C19)</f>
        <v>105.26095158247747</v>
      </c>
      <c r="F19" s="19">
        <f>IF(DATI_IND_SINT!D19=0,0,(DATI_IND_SINT!D4+DATI_IND_SINT!D7-DATI_IND_SINT!D8+DATI_IND_SINT!D9)/DATI_IND_SINT!D19)</f>
        <v>0</v>
      </c>
      <c r="G19" s="19">
        <f>IF(DATI_IND_SINT!E19=0,0,(DATI_IND_SINT!E4+DATI_IND_SINT!E7-DATI_IND_SINT!E8+DATI_IND_SINT!E9)/DATI_IND_SINT!E19)</f>
        <v>0</v>
      </c>
    </row>
    <row r="20" spans="2:7" ht="15.75" customHeight="1">
      <c r="B20" s="20">
        <v>4</v>
      </c>
      <c r="C20" s="106" t="s">
        <v>102</v>
      </c>
      <c r="D20" s="106"/>
      <c r="E20" s="106"/>
      <c r="F20" s="106"/>
      <c r="G20" s="106"/>
    </row>
    <row r="21" spans="1:7" ht="89.25">
      <c r="A21" s="12" t="s">
        <v>103</v>
      </c>
      <c r="B21" s="17" t="s">
        <v>103</v>
      </c>
      <c r="C21" s="18" t="s">
        <v>104</v>
      </c>
      <c r="D21" s="18" t="s">
        <v>105</v>
      </c>
      <c r="E21" s="19">
        <f>IF(DATI_IND_SINT!C21=0,0,DATI_IND_SINT!C20/DATI_IND_SINT!C21*100)</f>
        <v>21.303127076449645</v>
      </c>
      <c r="F21" s="19">
        <f>IF(DATI_IND_SINT!D21=0,0,DATI_IND_SINT!D20/DATI_IND_SINT!D21*100)</f>
        <v>21.201066600238605</v>
      </c>
      <c r="G21" s="19">
        <f>IF(DATI_IND_SINT!E21=0,0,DATI_IND_SINT!E20/DATI_IND_SINT!E21*100)</f>
        <v>21.238801093666705</v>
      </c>
    </row>
    <row r="22" spans="2:7" ht="15.75" customHeight="1">
      <c r="B22" s="20">
        <v>5</v>
      </c>
      <c r="C22" s="106" t="s">
        <v>106</v>
      </c>
      <c r="D22" s="106"/>
      <c r="E22" s="106"/>
      <c r="F22" s="106"/>
      <c r="G22" s="106"/>
    </row>
    <row r="23" spans="1:7" ht="38.25">
      <c r="A23" s="12" t="s">
        <v>107</v>
      </c>
      <c r="B23" s="17" t="s">
        <v>107</v>
      </c>
      <c r="C23" s="18" t="s">
        <v>108</v>
      </c>
      <c r="D23" s="18" t="s">
        <v>109</v>
      </c>
      <c r="E23" s="19">
        <f>IF(DATI_IND_SINT!C10=0,0,DATI_IND_SINT!C5/DATI_IND_SINT!C10*100)</f>
        <v>1.1391501540445095</v>
      </c>
      <c r="F23" s="19">
        <f>IF(DATI_IND_SINT!D10=0,0,DATI_IND_SINT!D5/DATI_IND_SINT!D10*100)</f>
        <v>1.1066476174468443</v>
      </c>
      <c r="G23" s="19">
        <f>IF(DATI_IND_SINT!E10=0,0,DATI_IND_SINT!E5/DATI_IND_SINT!E10*100)</f>
        <v>1.0289023145281408</v>
      </c>
    </row>
    <row r="24" spans="1:7" ht="51">
      <c r="A24" s="12" t="s">
        <v>110</v>
      </c>
      <c r="B24" s="17" t="s">
        <v>110</v>
      </c>
      <c r="C24" s="18" t="s">
        <v>111</v>
      </c>
      <c r="D24" s="18" t="s">
        <v>112</v>
      </c>
      <c r="E24" s="19">
        <f>IF(DATI_IND_SINT!C5=0,0,DATI_IND_SINT!C22/DATI_IND_SINT!C5*100)</f>
        <v>4.11522633744856</v>
      </c>
      <c r="F24" s="19">
        <f>IF(DATI_IND_SINT!D5=0,0,DATI_IND_SINT!D22/DATI_IND_SINT!D5*100)</f>
        <v>0</v>
      </c>
      <c r="G24" s="19">
        <f>IF(DATI_IND_SINT!E5=0,0,DATI_IND_SINT!E22/DATI_IND_SINT!E5*100)</f>
        <v>0</v>
      </c>
    </row>
    <row r="25" spans="1:7" ht="51">
      <c r="A25" s="12" t="s">
        <v>113</v>
      </c>
      <c r="B25" s="17" t="s">
        <v>113</v>
      </c>
      <c r="C25" s="18" t="s">
        <v>114</v>
      </c>
      <c r="D25" s="18" t="s">
        <v>115</v>
      </c>
      <c r="E25" s="19">
        <f>IF(DATI_IND_SINT!C5=0,0,DATI_IND_SINT!C23/DATI_IND_SINT!C5*100)</f>
        <v>0</v>
      </c>
      <c r="F25" s="19">
        <f>IF(DATI_IND_SINT!D5=0,0,DATI_IND_SINT!D23/DATI_IND_SINT!D5*100)</f>
        <v>0</v>
      </c>
      <c r="G25" s="19">
        <f>IF(DATI_IND_SINT!E5=0,0,DATI_IND_SINT!E23/DATI_IND_SINT!E5*100)</f>
        <v>0</v>
      </c>
    </row>
    <row r="26" spans="2:7" ht="15.75">
      <c r="B26" s="20">
        <v>6</v>
      </c>
      <c r="C26" s="21" t="s">
        <v>116</v>
      </c>
      <c r="D26" s="18"/>
      <c r="E26" s="18"/>
      <c r="F26" s="18"/>
      <c r="G26" s="18"/>
    </row>
    <row r="27" spans="1:7" ht="51">
      <c r="A27" s="12" t="s">
        <v>117</v>
      </c>
      <c r="B27" s="17" t="s">
        <v>117</v>
      </c>
      <c r="C27" s="18" t="s">
        <v>118</v>
      </c>
      <c r="D27" s="18" t="s">
        <v>119</v>
      </c>
      <c r="E27" s="19">
        <f>IF(DATI_IND_SINT!C26=0,0,(DATI_IND_SINT!C24+DATI_IND_SINT!C25)/DATI_IND_SINT!C26*100)</f>
        <v>54.235819134350315</v>
      </c>
      <c r="F27" s="19">
        <f>IF(DATI_IND_SINT!D26=0,0,(DATI_IND_SINT!D24+DATI_IND_SINT!D25)/DATI_IND_SINT!D26*100)</f>
        <v>57.751210352200964</v>
      </c>
      <c r="G27" s="19">
        <f>IF(DATI_IND_SINT!E26=0,0,(DATI_IND_SINT!E24+DATI_IND_SINT!E25)/DATI_IND_SINT!E26*100)</f>
        <v>51.43062292837284</v>
      </c>
    </row>
    <row r="28" spans="1:7" ht="63.75">
      <c r="A28" s="12" t="s">
        <v>120</v>
      </c>
      <c r="B28" s="17" t="s">
        <v>120</v>
      </c>
      <c r="C28" s="18" t="s">
        <v>121</v>
      </c>
      <c r="D28" s="18" t="s">
        <v>122</v>
      </c>
      <c r="E28" s="19">
        <f>IF(DATI_IND_SINT!C19=0,0,DATI_IND_SINT!C24/DATI_IND_SINT!C19)</f>
        <v>790.2884091385454</v>
      </c>
      <c r="F28" s="19">
        <f>IF(DATI_IND_SINT!D19=0,0,DATI_IND_SINT!D24/DATI_IND_SINT!D19)</f>
        <v>0</v>
      </c>
      <c r="G28" s="19">
        <f>IF(DATI_IND_SINT!E19=0,0,DATI_IND_SINT!E24/DATI_IND_SINT!E19)</f>
        <v>0</v>
      </c>
    </row>
    <row r="29" spans="1:7" ht="63.75">
      <c r="A29" s="12" t="s">
        <v>123</v>
      </c>
      <c r="B29" s="17" t="s">
        <v>123</v>
      </c>
      <c r="C29" s="18" t="s">
        <v>124</v>
      </c>
      <c r="D29" s="18" t="s">
        <v>125</v>
      </c>
      <c r="E29" s="19">
        <f>IF(DATI_IND_SINT!C19=0,0,DATI_IND_SINT!C25/DATI_IND_SINT!C19)</f>
        <v>0</v>
      </c>
      <c r="F29" s="19">
        <f>IF(DATI_IND_SINT!D19=0,0,DATI_IND_SINT!D25/DATI_IND_SINT!D19)</f>
        <v>0</v>
      </c>
      <c r="G29" s="19">
        <f>IF(DATI_IND_SINT!E19=0,0,DATI_IND_SINT!E25/DATI_IND_SINT!E19)</f>
        <v>0</v>
      </c>
    </row>
    <row r="30" spans="1:7" ht="76.5">
      <c r="A30" s="12" t="s">
        <v>126</v>
      </c>
      <c r="B30" s="17" t="s">
        <v>126</v>
      </c>
      <c r="C30" s="18" t="s">
        <v>127</v>
      </c>
      <c r="D30" s="18" t="s">
        <v>128</v>
      </c>
      <c r="E30" s="19">
        <f>IF(DATI_IND_SINT!C19=0,0,(DATI_IND_SINT!C24+DATI_IND_SINT!C25)/DATI_IND_SINT!C19)</f>
        <v>790.2884091385454</v>
      </c>
      <c r="F30" s="19">
        <f>IF(DATI_IND_SINT!D19=0,0,(DATI_IND_SINT!D24+DATI_IND_SINT!D25)/DATI_IND_SINT!D19)</f>
        <v>0</v>
      </c>
      <c r="G30" s="19">
        <f>IF(DATI_IND_SINT!E19=0,0,(DATI_IND_SINT!E24+DATI_IND_SINT!E25)/DATI_IND_SINT!E19)</f>
        <v>0</v>
      </c>
    </row>
    <row r="31" spans="1:7" ht="51">
      <c r="A31" s="12" t="s">
        <v>129</v>
      </c>
      <c r="B31" s="17" t="s">
        <v>129</v>
      </c>
      <c r="C31" s="18" t="s">
        <v>130</v>
      </c>
      <c r="D31" s="18" t="s">
        <v>131</v>
      </c>
      <c r="E31" s="19">
        <f>IF(DATI_IND_SINT!C24+DATI_IND_SINT!C25=0,0,(DATI_IND_SINT!C10-DATI_IND_SINT!C16)/(DATI_IND_SINT!C24+DATI_IND_SINT!C25)*100)</f>
        <v>-0.9439247032064437</v>
      </c>
      <c r="F31" s="19">
        <f>IF(DATI_IND_SINT!D24+DATI_IND_SINT!D25=0,0,(DATI_IND_SINT!D10-DATI_IND_SINT!D16)/(DATI_IND_SINT!D24+DATI_IND_SINT!D25)*100)</f>
        <v>0.6697175495857417</v>
      </c>
      <c r="G31" s="19">
        <f>IF(DATI_IND_SINT!E24+DATI_IND_SINT!E25=0,0,(DATI_IND_SINT!E10-DATI_IND_SINT!E16)/(DATI_IND_SINT!E24+DATI_IND_SINT!E25)*100)</f>
        <v>1.452922077922078</v>
      </c>
    </row>
    <row r="32" spans="1:7" ht="51">
      <c r="A32" s="12" t="s">
        <v>132</v>
      </c>
      <c r="B32" s="17" t="s">
        <v>132</v>
      </c>
      <c r="C32" s="18" t="s">
        <v>133</v>
      </c>
      <c r="D32" s="18" t="s">
        <v>134</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135</v>
      </c>
      <c r="B33" s="17" t="s">
        <v>135</v>
      </c>
      <c r="C33" s="18" t="s">
        <v>136</v>
      </c>
      <c r="D33" s="18" t="s">
        <v>137</v>
      </c>
      <c r="E33" s="19">
        <f>IF(DATI_IND_SINT!C24+DATI_IND_SINT!C25=0,0,DATI_IND_SINT!C29/(DATI_IND_SINT!C24+DATI_IND_SINT!C25)*100)</f>
        <v>15.018037558222247</v>
      </c>
      <c r="F33" s="19">
        <f>IF(DATI_IND_SINT!D24+DATI_IND_SINT!D25=0,0,DATI_IND_SINT!D29/(DATI_IND_SINT!D24+DATI_IND_SINT!D25)*100)</f>
        <v>1.2553351744915893</v>
      </c>
      <c r="G33" s="19">
        <f>IF(DATI_IND_SINT!E24+DATI_IND_SINT!E25=0,0,DATI_IND_SINT!E29/(DATI_IND_SINT!E24+DATI_IND_SINT!E25)*100)</f>
        <v>0</v>
      </c>
    </row>
    <row r="34" spans="2:7" ht="16.5">
      <c r="B34" s="22">
        <v>7</v>
      </c>
      <c r="C34" s="23" t="s">
        <v>138</v>
      </c>
      <c r="D34" s="24"/>
      <c r="E34" s="24"/>
      <c r="F34" s="24"/>
      <c r="G34" s="25"/>
    </row>
    <row r="35" spans="1:7" ht="89.25">
      <c r="A35" s="12" t="s">
        <v>139</v>
      </c>
      <c r="B35" s="17" t="s">
        <v>139</v>
      </c>
      <c r="C35" s="18" t="s">
        <v>140</v>
      </c>
      <c r="D35" s="18" t="s">
        <v>141</v>
      </c>
      <c r="E35" s="19">
        <f>IF(DATI_IND_SINT!C32+DATI_IND_SINT!C24+DATI_IND_SINT!C33+DATI_IND_SINT!C34=0,0,(DATI_IND_SINT!C30+DATI_IND_SINT!C31)/(DATI_IND_SINT!C32+DATI_IND_SINT!C24+DATI_IND_SINT!C33+DATI_IND_SINT!C34)*100)</f>
        <v>45.658469488511585</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229.5">
      <c r="A36" s="12" t="s">
        <v>142</v>
      </c>
      <c r="B36" s="17" t="s">
        <v>142</v>
      </c>
      <c r="C36" s="18" t="s">
        <v>143</v>
      </c>
      <c r="D36" s="18" t="s">
        <v>144</v>
      </c>
      <c r="E36" s="19">
        <f>IF(DATI_IND_SINT!C36+DATI_IND_SINT!C37=0,0,DATI_IND_SINT!C35/(DATI_IND_SINT!C36+DATI_IND_SINT!C37)*100)</f>
        <v>77.48566289778834</v>
      </c>
      <c r="F36" s="19">
        <f>IF(DATI_IND_SINT!D36+DATI_IND_SINT!D37=0,0,DATI_IND_SINT!D35/(DATI_IND_SINT!D36+DATI_IND_SINT!D37)*100)</f>
        <v>0</v>
      </c>
      <c r="G36" s="19">
        <f>IF(DATI_IND_SINT!E36+DATI_IND_SINT!E37=0,0,DATI_IND_SINT!E35/(DATI_IND_SINT!E36+DATI_IND_SINT!E37)*100)</f>
        <v>0</v>
      </c>
    </row>
    <row r="37" spans="2:7" ht="16.5">
      <c r="B37" s="22">
        <v>8</v>
      </c>
      <c r="C37" s="23" t="s">
        <v>145</v>
      </c>
      <c r="D37" s="24"/>
      <c r="E37" s="24"/>
      <c r="F37" s="24"/>
      <c r="G37" s="25"/>
    </row>
    <row r="38" spans="1:7" ht="25.5">
      <c r="A38" s="12" t="s">
        <v>146</v>
      </c>
      <c r="B38" s="17" t="s">
        <v>146</v>
      </c>
      <c r="C38" s="18" t="s">
        <v>147</v>
      </c>
      <c r="D38" s="18" t="s">
        <v>148</v>
      </c>
      <c r="E38" s="19">
        <f>IF(DATI_IND_SINT!C38=0,0,DATI_IND_SINT!C6/DATI_IND_SINT!C38*100)</f>
        <v>8.33902066277304</v>
      </c>
      <c r="F38" s="19">
        <f>IF(DATI_IND_SINT!D38=0,0,DATI_IND_SINT!D6/DATI_IND_SINT!D38*100)</f>
        <v>0</v>
      </c>
      <c r="G38" s="19">
        <f>IF(DATI_IND_SINT!E38=0,0,DATI_IND_SINT!E6/DATI_IND_SINT!E38*100)</f>
        <v>0</v>
      </c>
    </row>
    <row r="39" spans="1:7" ht="165.75">
      <c r="A39" s="12" t="s">
        <v>149</v>
      </c>
      <c r="B39" s="17" t="s">
        <v>149</v>
      </c>
      <c r="C39" s="18" t="s">
        <v>150</v>
      </c>
      <c r="D39" s="18" t="s">
        <v>151</v>
      </c>
      <c r="E39" s="19">
        <f>IF(DATI_IND_SINT!C10=0,0,(DATI_IND_SINT!C5-DATI_IND_SINT!C23-DATI_IND_SINT!C22+DATI_IND_SINT!C6-DATI_IND_SINT!C39-DATI_IND_SINT!C40-DATI_IND_SINT!C41)/DATI_IND_SINT!C10*100)</f>
        <v>4.053436899302411</v>
      </c>
      <c r="F39" s="19">
        <f>IF(DATI_IND_SINT!D10=0,0,(DATI_IND_SINT!D5-DATI_IND_SINT!D23-DATI_IND_SINT!D22+DATI_IND_SINT!D6-DATI_IND_SINT!D39-DATI_IND_SINT!D40-DATI_IND_SINT!D41)/DATI_IND_SINT!D10*100)</f>
        <v>3.8463736448441046</v>
      </c>
      <c r="G39" s="19">
        <f>IF(DATI_IND_SINT!E10=0,0,(DATI_IND_SINT!E5-DATI_IND_SINT!E23-DATI_IND_SINT!E22+DATI_IND_SINT!E6-DATI_IND_SINT!E39-DATI_IND_SINT!E40-DATI_IND_SINT!E41)/DATI_IND_SINT!E10*100)</f>
        <v>3.706592137633257</v>
      </c>
    </row>
    <row r="40" spans="1:7" ht="51">
      <c r="A40" s="12" t="s">
        <v>152</v>
      </c>
      <c r="B40" s="17" t="s">
        <v>152</v>
      </c>
      <c r="C40" s="18" t="s">
        <v>153</v>
      </c>
      <c r="D40" s="18" t="s">
        <v>154</v>
      </c>
      <c r="E40" s="19">
        <f>IF(DATI_IND_SINT!C19=0,0,DATI_IND_SINT!C42/DATI_IND_SINT!C19)</f>
        <v>0</v>
      </c>
      <c r="F40" s="19">
        <f>IF(DATI_IND_SINT!D19=0,0,DATI_IND_SINT!D42/DATI_IND_SINT!D19)</f>
        <v>0</v>
      </c>
      <c r="G40" s="19">
        <f>IF(DATI_IND_SINT!E19=0,0,DATI_IND_SINT!E42/DATI_IND_SINT!E19)</f>
        <v>0</v>
      </c>
    </row>
    <row r="41" spans="2:7" ht="12.75" customHeight="1">
      <c r="B41" s="22">
        <v>9</v>
      </c>
      <c r="C41" s="103" t="s">
        <v>155</v>
      </c>
      <c r="D41" s="103"/>
      <c r="E41" s="103"/>
      <c r="F41" s="103"/>
      <c r="G41" s="103"/>
    </row>
    <row r="42" spans="1:7" ht="25.5">
      <c r="A42" s="12" t="s">
        <v>156</v>
      </c>
      <c r="B42" s="17" t="s">
        <v>156</v>
      </c>
      <c r="C42" s="18" t="s">
        <v>157</v>
      </c>
      <c r="D42" s="18" t="s">
        <v>158</v>
      </c>
      <c r="E42" s="19">
        <f>IF(DATI_IND_SINT!C43=0,0,DATI_IND_SINT!C44/DATI_IND_SINT!C43*100)</f>
        <v>0.14569733964305095</v>
      </c>
      <c r="F42" s="19">
        <f>IF(DATI_IND_SINT!D43=0,0,DATI_IND_SINT!D44/DATI_IND_SINT!D43*100)</f>
        <v>0</v>
      </c>
      <c r="G42" s="19">
        <f>IF(DATI_IND_SINT!E43=0,0,DATI_IND_SINT!E44/DATI_IND_SINT!E43*100)</f>
        <v>0</v>
      </c>
    </row>
    <row r="43" spans="1:7" ht="25.5">
      <c r="A43" s="12" t="s">
        <v>159</v>
      </c>
      <c r="B43" s="17" t="s">
        <v>159</v>
      </c>
      <c r="C43" s="18" t="s">
        <v>160</v>
      </c>
      <c r="D43" s="18" t="s">
        <v>161</v>
      </c>
      <c r="E43" s="19">
        <f>IF(DATI_IND_SINT!C43=0,0,DATI_IND_SINT!C45/DATI_IND_SINT!C43*100)</f>
        <v>0</v>
      </c>
      <c r="F43" s="19">
        <f>IF(DATI_IND_SINT!D43=0,0,DATI_IND_SINT!D45/DATI_IND_SINT!D43*100)</f>
        <v>0</v>
      </c>
      <c r="G43" s="19">
        <f>IF(DATI_IND_SINT!E43=0,0,DATI_IND_SINT!E45/DATI_IND_SINT!E43*100)</f>
        <v>0</v>
      </c>
    </row>
    <row r="44" spans="1:7" ht="25.5">
      <c r="A44" s="12" t="s">
        <v>162</v>
      </c>
      <c r="B44" s="17" t="s">
        <v>162</v>
      </c>
      <c r="C44" s="18" t="s">
        <v>163</v>
      </c>
      <c r="D44" s="18" t="s">
        <v>164</v>
      </c>
      <c r="E44" s="19">
        <f>IF(DATI_IND_SINT!C43=0,0,DATI_IND_SINT!C46/DATI_IND_SINT!C43*100)</f>
        <v>0</v>
      </c>
      <c r="F44" s="19">
        <f>IF(DATI_IND_SINT!D43=0,0,DATI_IND_SINT!D46/DATI_IND_SINT!D43*100)</f>
        <v>0</v>
      </c>
      <c r="G44" s="19">
        <f>IF(DATI_IND_SINT!E43=0,0,DATI_IND_SINT!E46/DATI_IND_SINT!E43*100)</f>
        <v>0</v>
      </c>
    </row>
    <row r="45" spans="1:7" ht="25.5">
      <c r="A45" s="12" t="s">
        <v>165</v>
      </c>
      <c r="B45" s="17" t="s">
        <v>165</v>
      </c>
      <c r="C45" s="18" t="s">
        <v>166</v>
      </c>
      <c r="D45" s="18" t="s">
        <v>167</v>
      </c>
      <c r="E45" s="19">
        <f>IF(DATI_IND_SINT!C43=0,0,DATI_IND_SINT!C47/DATI_IND_SINT!C43*100)</f>
        <v>0</v>
      </c>
      <c r="F45" s="19">
        <f>IF(DATI_IND_SINT!D43=0,0,DATI_IND_SINT!D47/DATI_IND_SINT!D43*100)</f>
        <v>0</v>
      </c>
      <c r="G45" s="19">
        <f>IF(DATI_IND_SINT!E43=0,0,DATI_IND_SINT!E47/DATI_IND_SINT!E43*100)</f>
        <v>0</v>
      </c>
    </row>
    <row r="46" spans="2:7" ht="16.5" customHeight="1">
      <c r="B46" s="22">
        <v>10</v>
      </c>
      <c r="C46" s="103" t="s">
        <v>168</v>
      </c>
      <c r="D46" s="103"/>
      <c r="E46" s="24"/>
      <c r="F46" s="24"/>
      <c r="G46" s="25"/>
    </row>
    <row r="47" spans="1:7" ht="51" customHeight="1">
      <c r="A47" s="12" t="s">
        <v>169</v>
      </c>
      <c r="B47" s="17" t="s">
        <v>169</v>
      </c>
      <c r="C47" s="18" t="s">
        <v>170</v>
      </c>
      <c r="D47" s="18" t="s">
        <v>171</v>
      </c>
      <c r="E47" s="19">
        <f>IF(DATI_IND_SINT!C48=0,0,DATI_IND_SINT!C3/DATI_IND_SINT!C48*100)</f>
        <v>0</v>
      </c>
      <c r="F47" s="19">
        <f>IF(DATI_IND_SINT!D48=0,0,DATI_IND_SINT!D3/DATI_IND_SINT!D48*100)</f>
        <v>0</v>
      </c>
      <c r="G47" s="19">
        <f>IF(DATI_IND_SINT!E48=0,0,DATI_IND_SINT!E3/DATI_IND_SINT!E48*100)</f>
        <v>0</v>
      </c>
    </row>
    <row r="48" spans="1:7" ht="38.25">
      <c r="A48" s="12" t="s">
        <v>172</v>
      </c>
      <c r="B48" s="17" t="s">
        <v>172</v>
      </c>
      <c r="C48" s="18" t="s">
        <v>173</v>
      </c>
      <c r="D48" s="18" t="s">
        <v>174</v>
      </c>
      <c r="E48" s="19">
        <f>IF(DATI_IND_SINT!C49=0,0,DATI_IND_SINT!C48/DATI_IND_SINT!C49*100)</f>
        <v>0</v>
      </c>
      <c r="F48" s="19">
        <f>IF(DATI_IND_SINT!D49=0,0,DATI_IND_SINT!D48/DATI_IND_SINT!D49*100)</f>
        <v>0</v>
      </c>
      <c r="G48" s="19">
        <f>IF(DATI_IND_SINT!E49=0,0,DATI_IND_SINT!E48/DATI_IND_SINT!E49*100)</f>
        <v>0</v>
      </c>
    </row>
    <row r="49" spans="1:7" ht="51">
      <c r="A49" s="12" t="s">
        <v>175</v>
      </c>
      <c r="B49" s="17" t="s">
        <v>175</v>
      </c>
      <c r="C49" s="18" t="s">
        <v>176</v>
      </c>
      <c r="D49" s="18" t="s">
        <v>177</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33">
      <c r="B50" s="22">
        <v>11</v>
      </c>
      <c r="C50" s="23" t="s">
        <v>178</v>
      </c>
      <c r="D50" s="24"/>
      <c r="E50" s="24"/>
      <c r="F50" s="24"/>
      <c r="G50" s="25"/>
    </row>
    <row r="51" spans="1:7" ht="114.75">
      <c r="A51" s="12" t="s">
        <v>179</v>
      </c>
      <c r="B51" s="17" t="s">
        <v>179</v>
      </c>
      <c r="C51" s="18" t="s">
        <v>180</v>
      </c>
      <c r="D51" s="18" t="s">
        <v>181</v>
      </c>
      <c r="E51" s="19">
        <f>IF(DATI_IND_SINT!C51=0,0,(DATI_IND_SINT!C51-DATI_IND_SINT!C52)/DATI_IND_SINT!C51*100)</f>
        <v>100</v>
      </c>
      <c r="F51" s="19">
        <f>IF(DATI_IND_SINT!D51=0,0,(DATI_IND_SINT!D51-DATI_IND_SINT!D52)/DATI_IND_SINT!D51*100)</f>
        <v>0</v>
      </c>
      <c r="G51" s="19">
        <f>IF(DATI_IND_SINT!E51=0,0,(DATI_IND_SINT!E51-DATI_IND_SINT!E52)/DATI_IND_SINT!E51*100)</f>
        <v>0</v>
      </c>
    </row>
    <row r="52" spans="2:7" ht="16.5">
      <c r="B52" s="22">
        <v>12</v>
      </c>
      <c r="C52" s="23" t="s">
        <v>182</v>
      </c>
      <c r="D52" s="24"/>
      <c r="E52" s="24"/>
      <c r="F52" s="24"/>
      <c r="G52" s="25"/>
    </row>
    <row r="53" spans="1:7" ht="63.75">
      <c r="A53" s="12" t="s">
        <v>183</v>
      </c>
      <c r="B53" s="17" t="s">
        <v>183</v>
      </c>
      <c r="C53" s="18" t="s">
        <v>184</v>
      </c>
      <c r="D53" s="18" t="s">
        <v>185</v>
      </c>
      <c r="E53" s="19">
        <f>IF(DATI_IND_SINT!C10=0,0,DATI_IND_SINT!C53/DATI_IND_SINT!C10*100)</f>
        <v>19.539003465257267</v>
      </c>
      <c r="F53" s="19">
        <f>IF(DATI_IND_SINT!D10=0,0,DATI_IND_SINT!D53/DATI_IND_SINT!D10*100)</f>
        <v>21.18497352718716</v>
      </c>
      <c r="G53" s="19">
        <f>IF(DATI_IND_SINT!E10=0,0,DATI_IND_SINT!E53/DATI_IND_SINT!E10*100)</f>
        <v>21.09350158151055</v>
      </c>
    </row>
    <row r="54" spans="1:7" ht="63.75">
      <c r="A54" s="12" t="s">
        <v>186</v>
      </c>
      <c r="B54" s="17" t="s">
        <v>186</v>
      </c>
      <c r="C54" s="18" t="s">
        <v>187</v>
      </c>
      <c r="D54" s="18" t="s">
        <v>188</v>
      </c>
      <c r="E54" s="19">
        <f>IF(DATI_IND_SINT!C16=0,0,DATI_IND_SINT!C54/DATI_IND_SINT!C16*100)</f>
        <v>19.324064917941204</v>
      </c>
      <c r="F54" s="19">
        <f>IF(DATI_IND_SINT!D16=0,0,DATI_IND_SINT!D54/DATI_IND_SINT!D16*100)</f>
        <v>21.376659953868543</v>
      </c>
      <c r="G54" s="19">
        <f>IF(DATI_IND_SINT!E16=0,0,DATI_IND_SINT!E54/DATI_IND_SINT!E16*100)</f>
        <v>21.41425124876822</v>
      </c>
    </row>
    <row r="55" spans="2:7" ht="51" customHeight="1">
      <c r="B55" s="104" t="s">
        <v>189</v>
      </c>
      <c r="C55" s="104"/>
      <c r="D55" s="104"/>
      <c r="E55" s="104"/>
      <c r="F55" s="104"/>
      <c r="G55" s="104"/>
    </row>
    <row r="56" spans="2:7" ht="41.25" customHeight="1">
      <c r="B56" s="102" t="s">
        <v>190</v>
      </c>
      <c r="C56" s="102"/>
      <c r="D56" s="102"/>
      <c r="E56" s="102"/>
      <c r="F56" s="102"/>
      <c r="G56" s="102"/>
    </row>
    <row r="57" spans="2:7" ht="26.25" customHeight="1">
      <c r="B57" s="102" t="s">
        <v>191</v>
      </c>
      <c r="C57" s="102"/>
      <c r="D57" s="102"/>
      <c r="E57" s="102"/>
      <c r="F57" s="102"/>
      <c r="G57" s="102"/>
    </row>
    <row r="58" spans="2:7" ht="71.25" customHeight="1">
      <c r="B58" s="102" t="s">
        <v>192</v>
      </c>
      <c r="C58" s="102"/>
      <c r="D58" s="102"/>
      <c r="E58" s="102"/>
      <c r="F58" s="102"/>
      <c r="G58" s="102"/>
    </row>
    <row r="59" spans="2:7" ht="12.75" customHeight="1">
      <c r="B59" s="102" t="s">
        <v>193</v>
      </c>
      <c r="C59" s="102"/>
      <c r="D59" s="102"/>
      <c r="E59" s="102"/>
      <c r="F59" s="102"/>
      <c r="G59" s="102"/>
    </row>
    <row r="60" spans="2:7" ht="27.75" customHeight="1">
      <c r="B60" s="102" t="s">
        <v>194</v>
      </c>
      <c r="C60" s="102"/>
      <c r="D60" s="102"/>
      <c r="E60" s="102"/>
      <c r="F60" s="102"/>
      <c r="G60" s="102"/>
    </row>
    <row r="61" spans="2:7" ht="27.75" customHeight="1">
      <c r="B61" s="102" t="s">
        <v>195</v>
      </c>
      <c r="C61" s="102"/>
      <c r="D61" s="102"/>
      <c r="E61" s="102"/>
      <c r="F61" s="102"/>
      <c r="G61" s="102"/>
    </row>
    <row r="62" spans="2:7" ht="29.25" customHeight="1">
      <c r="B62" s="102" t="s">
        <v>196</v>
      </c>
      <c r="C62" s="102"/>
      <c r="D62" s="102"/>
      <c r="E62" s="102"/>
      <c r="F62" s="102"/>
      <c r="G62" s="102"/>
    </row>
    <row r="63" spans="2:7" ht="30" customHeight="1">
      <c r="B63" s="102" t="s">
        <v>197</v>
      </c>
      <c r="C63" s="102"/>
      <c r="D63" s="102"/>
      <c r="E63" s="102"/>
      <c r="F63" s="102"/>
      <c r="G63" s="102"/>
    </row>
    <row r="64" spans="2:7" ht="32.25" customHeight="1">
      <c r="B64" s="102" t="s">
        <v>198</v>
      </c>
      <c r="C64" s="102"/>
      <c r="D64" s="102"/>
      <c r="E64" s="102"/>
      <c r="F64" s="102"/>
      <c r="G64" s="102"/>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7086614173228347" right="0.7086614173228347" top="0.7480314960629921" bottom="0.7480314960629921"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659</v>
      </c>
      <c r="D1" s="12" t="s">
        <v>1</v>
      </c>
      <c r="E1" s="12" t="s">
        <v>2</v>
      </c>
      <c r="F1" s="12" t="s">
        <v>3</v>
      </c>
      <c r="G1" s="12" t="s">
        <v>199</v>
      </c>
      <c r="H1" s="12" t="s">
        <v>200</v>
      </c>
      <c r="I1" s="12" t="s">
        <v>201</v>
      </c>
    </row>
    <row r="2" spans="1:9" ht="12" customHeight="1">
      <c r="A2" s="11" t="s">
        <v>0</v>
      </c>
      <c r="B2" s="13"/>
      <c r="D2" s="13"/>
      <c r="E2" s="13"/>
      <c r="F2" s="13"/>
      <c r="G2" s="13"/>
      <c r="H2" s="107" t="s">
        <v>202</v>
      </c>
      <c r="I2" s="107"/>
    </row>
    <row r="3" spans="2:9" ht="19.5" customHeight="1">
      <c r="B3" s="115" t="s">
        <v>65</v>
      </c>
      <c r="C3" s="115"/>
      <c r="D3" s="115"/>
      <c r="E3" s="115"/>
      <c r="F3" s="115"/>
      <c r="G3" s="115"/>
      <c r="H3" s="115"/>
      <c r="I3" s="115"/>
    </row>
    <row r="4" spans="1:9" ht="15" customHeight="1">
      <c r="A4" s="12" t="s">
        <v>66</v>
      </c>
      <c r="B4" s="108" t="s">
        <v>660</v>
      </c>
      <c r="C4" s="108"/>
      <c r="D4" s="108"/>
      <c r="E4" s="108"/>
      <c r="F4" s="108"/>
      <c r="G4" s="108"/>
      <c r="H4" s="108"/>
      <c r="I4" s="108"/>
    </row>
    <row r="5" spans="2:9" ht="30" customHeight="1">
      <c r="B5" s="116" t="s">
        <v>203</v>
      </c>
      <c r="C5" s="116"/>
      <c r="D5" s="116"/>
      <c r="E5" s="116"/>
      <c r="F5" s="116"/>
      <c r="G5" s="116"/>
      <c r="H5" s="116"/>
      <c r="I5" s="116"/>
    </row>
    <row r="6" spans="2:9" ht="27.75" customHeight="1">
      <c r="B6" s="117" t="s">
        <v>204</v>
      </c>
      <c r="C6" s="118" t="s">
        <v>205</v>
      </c>
      <c r="D6" s="119" t="s">
        <v>206</v>
      </c>
      <c r="E6" s="119"/>
      <c r="F6" s="119"/>
      <c r="G6" s="119"/>
      <c r="H6" s="119" t="s">
        <v>207</v>
      </c>
      <c r="I6" s="119"/>
    </row>
    <row r="7" spans="1:9" ht="92.25" customHeight="1">
      <c r="A7" s="12" t="s">
        <v>71</v>
      </c>
      <c r="B7" s="117"/>
      <c r="C7" s="118"/>
      <c r="D7" s="26" t="s">
        <v>664</v>
      </c>
      <c r="E7" s="26" t="s">
        <v>665</v>
      </c>
      <c r="F7" s="26" t="s">
        <v>666</v>
      </c>
      <c r="G7" s="26" t="s">
        <v>208</v>
      </c>
      <c r="H7" s="26" t="s">
        <v>667</v>
      </c>
      <c r="I7" s="26" t="s">
        <v>209</v>
      </c>
    </row>
    <row r="8" spans="1:9" ht="30" customHeight="1">
      <c r="A8" s="27"/>
      <c r="B8" s="27" t="s">
        <v>210</v>
      </c>
      <c r="C8" s="28" t="s">
        <v>211</v>
      </c>
      <c r="D8" s="29"/>
      <c r="E8" s="29"/>
      <c r="F8" s="29"/>
      <c r="G8" s="29"/>
      <c r="H8" s="29"/>
      <c r="I8" s="29"/>
    </row>
    <row r="9" spans="1:9" ht="30" customHeight="1">
      <c r="A9" s="30" t="s">
        <v>212</v>
      </c>
      <c r="B9" s="30">
        <v>10101</v>
      </c>
      <c r="C9" s="31" t="s">
        <v>213</v>
      </c>
      <c r="D9" s="29">
        <v>21.161</v>
      </c>
      <c r="E9" s="29">
        <v>22.047</v>
      </c>
      <c r="F9" s="29">
        <v>24.794</v>
      </c>
      <c r="G9" s="29">
        <v>20.671</v>
      </c>
      <c r="H9" s="29">
        <v>69.571</v>
      </c>
      <c r="I9" s="29">
        <v>98.423</v>
      </c>
    </row>
    <row r="10" spans="1:9" ht="30" customHeight="1">
      <c r="A10" s="30" t="s">
        <v>214</v>
      </c>
      <c r="B10" s="30">
        <v>10104</v>
      </c>
      <c r="C10" s="31" t="s">
        <v>215</v>
      </c>
      <c r="D10" s="29">
        <v>0.053</v>
      </c>
      <c r="E10" s="29">
        <v>0.057</v>
      </c>
      <c r="F10" s="29">
        <v>0.063</v>
      </c>
      <c r="G10" s="29">
        <v>0.057</v>
      </c>
      <c r="H10" s="29">
        <v>100</v>
      </c>
      <c r="I10" s="29">
        <v>100</v>
      </c>
    </row>
    <row r="11" spans="1:9" ht="30" customHeight="1">
      <c r="A11" s="30" t="s">
        <v>216</v>
      </c>
      <c r="B11" s="30">
        <v>10301</v>
      </c>
      <c r="C11" s="31" t="s">
        <v>217</v>
      </c>
      <c r="D11" s="29">
        <v>4.406</v>
      </c>
      <c r="E11" s="29">
        <v>4.691</v>
      </c>
      <c r="F11" s="29">
        <v>5.253</v>
      </c>
      <c r="G11" s="29">
        <v>4.963</v>
      </c>
      <c r="H11" s="29">
        <v>97.565</v>
      </c>
      <c r="I11" s="29">
        <v>99.604</v>
      </c>
    </row>
    <row r="12" spans="1:9" ht="30" customHeight="1">
      <c r="A12" s="30" t="s">
        <v>218</v>
      </c>
      <c r="B12" s="30">
        <v>10302</v>
      </c>
      <c r="C12" s="31" t="s">
        <v>219</v>
      </c>
      <c r="D12" s="29">
        <v>0</v>
      </c>
      <c r="E12" s="29">
        <v>0</v>
      </c>
      <c r="F12" s="29">
        <v>0</v>
      </c>
      <c r="G12" s="29">
        <v>0</v>
      </c>
      <c r="H12" s="29">
        <v>0</v>
      </c>
      <c r="I12" s="29">
        <v>0</v>
      </c>
    </row>
    <row r="13" spans="1:9" ht="30" customHeight="1">
      <c r="A13" s="32" t="s">
        <v>220</v>
      </c>
      <c r="B13" s="32">
        <v>10000</v>
      </c>
      <c r="C13" s="33" t="s">
        <v>221</v>
      </c>
      <c r="D13" s="34">
        <f>SUM(D9:D12)</f>
        <v>25.62</v>
      </c>
      <c r="E13" s="34">
        <f>SUM(E9:E12)</f>
        <v>26.794999999999998</v>
      </c>
      <c r="F13" s="34">
        <f>SUM(F9:F12)</f>
        <v>30.11</v>
      </c>
      <c r="G13" s="34">
        <f>SUM(G9:G12)</f>
        <v>25.691</v>
      </c>
      <c r="H13" s="29">
        <v>73.372</v>
      </c>
      <c r="I13" s="29">
        <v>98.654</v>
      </c>
    </row>
    <row r="14" spans="1:9" ht="30" customHeight="1">
      <c r="A14" s="27"/>
      <c r="B14" s="27" t="s">
        <v>222</v>
      </c>
      <c r="C14" s="33" t="s">
        <v>223</v>
      </c>
      <c r="D14" s="29"/>
      <c r="E14" s="29"/>
      <c r="F14" s="29"/>
      <c r="G14" s="29"/>
      <c r="H14" s="29"/>
      <c r="I14" s="29"/>
    </row>
    <row r="15" spans="1:9" ht="30" customHeight="1">
      <c r="A15" s="30" t="s">
        <v>224</v>
      </c>
      <c r="B15" s="30">
        <v>20101</v>
      </c>
      <c r="C15" s="31" t="s">
        <v>225</v>
      </c>
      <c r="D15" s="29">
        <v>2.552</v>
      </c>
      <c r="E15" s="29">
        <v>1.287</v>
      </c>
      <c r="F15" s="29">
        <v>1.441</v>
      </c>
      <c r="G15" s="29">
        <v>6.083</v>
      </c>
      <c r="H15" s="29">
        <v>51.756</v>
      </c>
      <c r="I15" s="29">
        <v>85.286</v>
      </c>
    </row>
    <row r="16" spans="1:9" ht="30" customHeight="1">
      <c r="A16" s="30" t="s">
        <v>226</v>
      </c>
      <c r="B16" s="30">
        <v>20102</v>
      </c>
      <c r="C16" s="31" t="s">
        <v>227</v>
      </c>
      <c r="D16" s="29">
        <v>0</v>
      </c>
      <c r="E16" s="29">
        <v>0</v>
      </c>
      <c r="F16" s="29">
        <v>0</v>
      </c>
      <c r="G16" s="29">
        <v>0</v>
      </c>
      <c r="H16" s="29">
        <v>0</v>
      </c>
      <c r="I16" s="29">
        <v>0</v>
      </c>
    </row>
    <row r="17" spans="1:9" ht="30" customHeight="1">
      <c r="A17" s="30" t="s">
        <v>228</v>
      </c>
      <c r="B17" s="30">
        <v>20103</v>
      </c>
      <c r="C17" s="31" t="s">
        <v>229</v>
      </c>
      <c r="D17" s="29">
        <v>0</v>
      </c>
      <c r="E17" s="29">
        <v>0</v>
      </c>
      <c r="F17" s="29">
        <v>0</v>
      </c>
      <c r="G17" s="29">
        <v>0</v>
      </c>
      <c r="H17" s="29">
        <v>0</v>
      </c>
      <c r="I17" s="29">
        <v>0</v>
      </c>
    </row>
    <row r="18" spans="1:9" ht="30" customHeight="1">
      <c r="A18" s="30" t="s">
        <v>230</v>
      </c>
      <c r="B18" s="30">
        <v>20104</v>
      </c>
      <c r="C18" s="31" t="s">
        <v>231</v>
      </c>
      <c r="D18" s="29">
        <v>0</v>
      </c>
      <c r="E18" s="29">
        <v>0</v>
      </c>
      <c r="F18" s="29">
        <v>0</v>
      </c>
      <c r="G18" s="29">
        <v>0</v>
      </c>
      <c r="H18" s="29">
        <v>0</v>
      </c>
      <c r="I18" s="29">
        <v>0</v>
      </c>
    </row>
    <row r="19" spans="1:9" ht="30" customHeight="1">
      <c r="A19" s="30" t="s">
        <v>232</v>
      </c>
      <c r="B19" s="30">
        <v>20105</v>
      </c>
      <c r="C19" s="31" t="s">
        <v>233</v>
      </c>
      <c r="D19" s="29">
        <v>0</v>
      </c>
      <c r="E19" s="29">
        <v>0</v>
      </c>
      <c r="F19" s="29">
        <v>0</v>
      </c>
      <c r="G19" s="29">
        <v>0</v>
      </c>
      <c r="H19" s="29">
        <v>0</v>
      </c>
      <c r="I19" s="29">
        <v>0</v>
      </c>
    </row>
    <row r="20" spans="1:9" ht="30" customHeight="1">
      <c r="A20" s="32" t="s">
        <v>234</v>
      </c>
      <c r="B20" s="32">
        <v>20000</v>
      </c>
      <c r="C20" s="33" t="s">
        <v>235</v>
      </c>
      <c r="D20" s="34">
        <f>SUM(D15:D19)</f>
        <v>2.552</v>
      </c>
      <c r="E20" s="34">
        <f>SUM(E15:E19)</f>
        <v>1.287</v>
      </c>
      <c r="F20" s="34">
        <f>SUM(F15:F19)</f>
        <v>1.441</v>
      </c>
      <c r="G20" s="34">
        <f>SUM(G15:G19)</f>
        <v>6.083</v>
      </c>
      <c r="H20" s="29">
        <v>51.756</v>
      </c>
      <c r="I20" s="29">
        <v>85.286</v>
      </c>
    </row>
    <row r="21" spans="1:9" ht="30" customHeight="1">
      <c r="A21" s="27"/>
      <c r="B21" s="27" t="s">
        <v>236</v>
      </c>
      <c r="C21" s="33" t="s">
        <v>237</v>
      </c>
      <c r="D21" s="29"/>
      <c r="E21" s="29"/>
      <c r="F21" s="29"/>
      <c r="G21" s="29"/>
      <c r="H21" s="29"/>
      <c r="I21" s="29"/>
    </row>
    <row r="22" spans="1:9" ht="30" customHeight="1">
      <c r="A22" s="30" t="s">
        <v>238</v>
      </c>
      <c r="B22" s="30">
        <v>30100</v>
      </c>
      <c r="C22" s="31" t="s">
        <v>239</v>
      </c>
      <c r="D22" s="29">
        <v>6.745</v>
      </c>
      <c r="E22" s="29">
        <v>6.729</v>
      </c>
      <c r="F22" s="29">
        <v>7.607</v>
      </c>
      <c r="G22" s="29">
        <v>7.212</v>
      </c>
      <c r="H22" s="29">
        <v>62.966</v>
      </c>
      <c r="I22" s="29">
        <v>96.057</v>
      </c>
    </row>
    <row r="23" spans="1:9" ht="30" customHeight="1">
      <c r="A23" s="30" t="s">
        <v>240</v>
      </c>
      <c r="B23" s="30">
        <v>30200</v>
      </c>
      <c r="C23" s="31" t="s">
        <v>241</v>
      </c>
      <c r="D23" s="29">
        <v>0.09</v>
      </c>
      <c r="E23" s="29">
        <v>0.024</v>
      </c>
      <c r="F23" s="29">
        <v>0.027</v>
      </c>
      <c r="G23" s="29">
        <v>0.107</v>
      </c>
      <c r="H23" s="29">
        <v>56.418</v>
      </c>
      <c r="I23" s="29">
        <v>89.472</v>
      </c>
    </row>
    <row r="24" spans="1:9" ht="30" customHeight="1">
      <c r="A24" s="30" t="s">
        <v>242</v>
      </c>
      <c r="B24" s="30">
        <v>30300</v>
      </c>
      <c r="C24" s="31" t="s">
        <v>243</v>
      </c>
      <c r="D24" s="29">
        <v>0</v>
      </c>
      <c r="E24" s="29">
        <v>0</v>
      </c>
      <c r="F24" s="29">
        <v>0</v>
      </c>
      <c r="G24" s="29">
        <v>0</v>
      </c>
      <c r="H24" s="29">
        <v>0</v>
      </c>
      <c r="I24" s="29">
        <v>100</v>
      </c>
    </row>
    <row r="25" spans="1:9" ht="30" customHeight="1">
      <c r="A25" s="30" t="s">
        <v>244</v>
      </c>
      <c r="B25" s="30">
        <v>30400</v>
      </c>
      <c r="C25" s="31" t="s">
        <v>245</v>
      </c>
      <c r="D25" s="29">
        <v>0.114</v>
      </c>
      <c r="E25" s="29">
        <v>0.121</v>
      </c>
      <c r="F25" s="29">
        <v>0.136</v>
      </c>
      <c r="G25" s="29">
        <v>0.129</v>
      </c>
      <c r="H25" s="29">
        <v>100</v>
      </c>
      <c r="I25" s="29">
        <v>100</v>
      </c>
    </row>
    <row r="26" spans="1:9" ht="30" customHeight="1">
      <c r="A26" s="32" t="s">
        <v>246</v>
      </c>
      <c r="B26" s="32">
        <v>30500</v>
      </c>
      <c r="C26" s="31" t="s">
        <v>247</v>
      </c>
      <c r="D26" s="29">
        <v>1.03</v>
      </c>
      <c r="E26" s="29">
        <v>0.824</v>
      </c>
      <c r="F26" s="29">
        <v>0.923</v>
      </c>
      <c r="G26" s="29">
        <v>0.956</v>
      </c>
      <c r="H26" s="29">
        <v>69.288</v>
      </c>
      <c r="I26" s="29">
        <v>86.841</v>
      </c>
    </row>
    <row r="27" spans="1:9" ht="30" customHeight="1">
      <c r="A27" s="35" t="s">
        <v>248</v>
      </c>
      <c r="B27" s="35">
        <v>30000</v>
      </c>
      <c r="C27" s="33" t="s">
        <v>249</v>
      </c>
      <c r="D27" s="34">
        <f>SUM(D22:D26)</f>
        <v>7.979</v>
      </c>
      <c r="E27" s="34">
        <f>SUM(E22:E26)</f>
        <v>7.698</v>
      </c>
      <c r="F27" s="34">
        <f>SUM(F22:F26)</f>
        <v>8.693000000000001</v>
      </c>
      <c r="G27" s="34">
        <f>SUM(G22:G26)</f>
        <v>8.404</v>
      </c>
      <c r="H27" s="29">
        <v>64.017</v>
      </c>
      <c r="I27" s="29">
        <v>94.986</v>
      </c>
    </row>
    <row r="28" spans="1:9" ht="30" customHeight="1">
      <c r="A28" s="27"/>
      <c r="B28" s="27" t="s">
        <v>250</v>
      </c>
      <c r="C28" s="33" t="s">
        <v>251</v>
      </c>
      <c r="D28" s="29"/>
      <c r="E28" s="29"/>
      <c r="F28" s="29"/>
      <c r="G28" s="29"/>
      <c r="H28" s="29"/>
      <c r="I28" s="29"/>
    </row>
    <row r="29" spans="1:9" ht="30" customHeight="1">
      <c r="A29" s="30" t="s">
        <v>252</v>
      </c>
      <c r="B29" s="30">
        <v>40100</v>
      </c>
      <c r="C29" s="31" t="s">
        <v>253</v>
      </c>
      <c r="D29" s="29">
        <v>0</v>
      </c>
      <c r="E29" s="29">
        <v>0</v>
      </c>
      <c r="F29" s="29">
        <v>0</v>
      </c>
      <c r="G29" s="29">
        <v>0</v>
      </c>
      <c r="H29" s="29">
        <v>0</v>
      </c>
      <c r="I29" s="29">
        <v>0</v>
      </c>
    </row>
    <row r="30" spans="1:9" ht="30" customHeight="1">
      <c r="A30" s="30" t="s">
        <v>254</v>
      </c>
      <c r="B30" s="30">
        <v>40200</v>
      </c>
      <c r="C30" s="31" t="s">
        <v>255</v>
      </c>
      <c r="D30" s="29">
        <v>21.707</v>
      </c>
      <c r="E30" s="29">
        <v>44.504</v>
      </c>
      <c r="F30" s="29">
        <v>38.659</v>
      </c>
      <c r="G30" s="29">
        <v>13.242</v>
      </c>
      <c r="H30" s="29">
        <v>36.671</v>
      </c>
      <c r="I30" s="29">
        <v>70.522</v>
      </c>
    </row>
    <row r="31" spans="1:9" ht="30" customHeight="1">
      <c r="A31" s="30" t="s">
        <v>256</v>
      </c>
      <c r="B31" s="30">
        <v>40300</v>
      </c>
      <c r="C31" s="36" t="s">
        <v>257</v>
      </c>
      <c r="D31" s="29">
        <v>0</v>
      </c>
      <c r="E31" s="29">
        <v>0</v>
      </c>
      <c r="F31" s="29">
        <v>0</v>
      </c>
      <c r="G31" s="29">
        <v>0</v>
      </c>
      <c r="H31" s="29">
        <v>0</v>
      </c>
      <c r="I31" s="29">
        <v>0</v>
      </c>
    </row>
    <row r="32" spans="1:9" ht="30" customHeight="1">
      <c r="A32" s="30" t="s">
        <v>258</v>
      </c>
      <c r="B32" s="30">
        <v>40400</v>
      </c>
      <c r="C32" s="31" t="s">
        <v>259</v>
      </c>
      <c r="D32" s="29">
        <v>13.445</v>
      </c>
      <c r="E32" s="29">
        <v>1.203</v>
      </c>
      <c r="F32" s="29">
        <v>1.347</v>
      </c>
      <c r="G32" s="29">
        <v>0.426</v>
      </c>
      <c r="H32" s="29">
        <v>0</v>
      </c>
      <c r="I32" s="29">
        <v>88.774</v>
      </c>
    </row>
    <row r="33" spans="1:9" ht="30" customHeight="1">
      <c r="A33" s="30" t="s">
        <v>260</v>
      </c>
      <c r="B33" s="30">
        <v>40500</v>
      </c>
      <c r="C33" s="31" t="s">
        <v>261</v>
      </c>
      <c r="D33" s="29">
        <v>1.606</v>
      </c>
      <c r="E33" s="29">
        <v>1.612</v>
      </c>
      <c r="F33" s="29">
        <v>1.495</v>
      </c>
      <c r="G33" s="29">
        <v>1.341</v>
      </c>
      <c r="H33" s="29">
        <v>75.693</v>
      </c>
      <c r="I33" s="29">
        <v>85.496</v>
      </c>
    </row>
    <row r="34" spans="1:9" ht="30" customHeight="1">
      <c r="A34" s="32" t="s">
        <v>262</v>
      </c>
      <c r="B34" s="32">
        <v>40000</v>
      </c>
      <c r="C34" s="33" t="s">
        <v>263</v>
      </c>
      <c r="D34" s="34">
        <f>SUM(D29:D33)</f>
        <v>36.758</v>
      </c>
      <c r="E34" s="34">
        <f>SUM(E29:E33)</f>
        <v>47.319</v>
      </c>
      <c r="F34" s="34">
        <f>SUM(F29:F33)</f>
        <v>41.501</v>
      </c>
      <c r="G34" s="34">
        <f>SUM(G29:G33)</f>
        <v>15.009</v>
      </c>
      <c r="H34" s="29">
        <v>29.35</v>
      </c>
      <c r="I34" s="29">
        <v>72.379</v>
      </c>
    </row>
    <row r="35" spans="1:9" ht="30" customHeight="1">
      <c r="A35" s="27"/>
      <c r="B35" s="27" t="s">
        <v>264</v>
      </c>
      <c r="C35" s="33" t="s">
        <v>265</v>
      </c>
      <c r="D35" s="29"/>
      <c r="E35" s="29"/>
      <c r="F35" s="29"/>
      <c r="G35" s="29"/>
      <c r="H35" s="29"/>
      <c r="I35" s="29"/>
    </row>
    <row r="36" spans="1:9" ht="30" customHeight="1">
      <c r="A36" s="30" t="s">
        <v>266</v>
      </c>
      <c r="B36" s="30">
        <v>50100</v>
      </c>
      <c r="C36" s="31" t="s">
        <v>267</v>
      </c>
      <c r="D36" s="29">
        <v>0</v>
      </c>
      <c r="E36" s="29">
        <v>0</v>
      </c>
      <c r="F36" s="29">
        <v>0</v>
      </c>
      <c r="G36" s="29">
        <v>0</v>
      </c>
      <c r="H36" s="29">
        <v>0</v>
      </c>
      <c r="I36" s="29">
        <v>0</v>
      </c>
    </row>
    <row r="37" spans="1:9" ht="30" customHeight="1">
      <c r="A37" s="30" t="s">
        <v>268</v>
      </c>
      <c r="B37" s="30">
        <v>50200</v>
      </c>
      <c r="C37" s="31" t="s">
        <v>269</v>
      </c>
      <c r="D37" s="29">
        <v>0</v>
      </c>
      <c r="E37" s="29">
        <v>0</v>
      </c>
      <c r="F37" s="29">
        <v>0</v>
      </c>
      <c r="G37" s="29">
        <v>0</v>
      </c>
      <c r="H37" s="29">
        <v>0</v>
      </c>
      <c r="I37" s="29">
        <v>0</v>
      </c>
    </row>
    <row r="38" spans="1:9" ht="30" customHeight="1">
      <c r="A38" s="30" t="s">
        <v>270</v>
      </c>
      <c r="B38" s="30">
        <v>50300</v>
      </c>
      <c r="C38" s="31" t="s">
        <v>271</v>
      </c>
      <c r="D38" s="29">
        <v>0</v>
      </c>
      <c r="E38" s="29">
        <v>0</v>
      </c>
      <c r="F38" s="29">
        <v>0</v>
      </c>
      <c r="G38" s="29">
        <v>0</v>
      </c>
      <c r="H38" s="29">
        <v>0</v>
      </c>
      <c r="I38" s="29">
        <v>0</v>
      </c>
    </row>
    <row r="39" spans="1:9" ht="30" customHeight="1">
      <c r="A39" s="30" t="s">
        <v>272</v>
      </c>
      <c r="B39" s="30">
        <v>50400</v>
      </c>
      <c r="C39" s="31" t="s">
        <v>273</v>
      </c>
      <c r="D39" s="29">
        <v>0</v>
      </c>
      <c r="E39" s="29">
        <v>0</v>
      </c>
      <c r="F39" s="29">
        <v>0</v>
      </c>
      <c r="G39" s="29">
        <v>0</v>
      </c>
      <c r="H39" s="29">
        <v>0</v>
      </c>
      <c r="I39" s="29">
        <v>0</v>
      </c>
    </row>
    <row r="40" spans="1:9" ht="30" customHeight="1">
      <c r="A40" s="32" t="s">
        <v>274</v>
      </c>
      <c r="B40" s="32">
        <v>50000</v>
      </c>
      <c r="C40" s="33" t="s">
        <v>275</v>
      </c>
      <c r="D40" s="34">
        <f>SUM(D36:D39)</f>
        <v>0</v>
      </c>
      <c r="E40" s="34">
        <f>SUM(E36:E39)</f>
        <v>0</v>
      </c>
      <c r="F40" s="34">
        <f>SUM(F36:F39)</f>
        <v>0</v>
      </c>
      <c r="G40" s="34">
        <f>SUM(G36:G39)</f>
        <v>0</v>
      </c>
      <c r="H40" s="29">
        <v>0</v>
      </c>
      <c r="I40" s="29">
        <v>0</v>
      </c>
    </row>
    <row r="41" spans="1:9" ht="30" customHeight="1">
      <c r="A41" s="27"/>
      <c r="B41" s="27" t="s">
        <v>276</v>
      </c>
      <c r="C41" s="33" t="s">
        <v>277</v>
      </c>
      <c r="D41" s="29"/>
      <c r="E41" s="29"/>
      <c r="F41" s="29"/>
      <c r="G41" s="29"/>
      <c r="H41" s="29"/>
      <c r="I41" s="29"/>
    </row>
    <row r="42" spans="1:9" ht="30" customHeight="1">
      <c r="A42" s="30" t="s">
        <v>278</v>
      </c>
      <c r="B42" s="30">
        <v>60100</v>
      </c>
      <c r="C42" s="31" t="s">
        <v>279</v>
      </c>
      <c r="D42" s="29">
        <v>0</v>
      </c>
      <c r="E42" s="29">
        <v>0</v>
      </c>
      <c r="F42" s="29">
        <v>0</v>
      </c>
      <c r="G42" s="29">
        <v>0</v>
      </c>
      <c r="H42" s="29">
        <v>0</v>
      </c>
      <c r="I42" s="29">
        <v>0</v>
      </c>
    </row>
    <row r="43" spans="1:9" ht="30" customHeight="1">
      <c r="A43" s="30" t="s">
        <v>280</v>
      </c>
      <c r="B43" s="30">
        <v>60200</v>
      </c>
      <c r="C43" s="31" t="s">
        <v>281</v>
      </c>
      <c r="D43" s="29">
        <v>0</v>
      </c>
      <c r="E43" s="29">
        <v>0</v>
      </c>
      <c r="F43" s="29">
        <v>0</v>
      </c>
      <c r="G43" s="29">
        <v>0</v>
      </c>
      <c r="H43" s="29">
        <v>0</v>
      </c>
      <c r="I43" s="29">
        <v>0</v>
      </c>
    </row>
    <row r="44" spans="1:9" ht="30" customHeight="1">
      <c r="A44" s="30" t="s">
        <v>282</v>
      </c>
      <c r="B44" s="30">
        <v>60300</v>
      </c>
      <c r="C44" s="31" t="s">
        <v>283</v>
      </c>
      <c r="D44" s="29">
        <v>6.398</v>
      </c>
      <c r="E44" s="29">
        <v>0.601</v>
      </c>
      <c r="F44" s="29">
        <v>0</v>
      </c>
      <c r="G44" s="29">
        <v>1.451</v>
      </c>
      <c r="H44" s="29">
        <v>0</v>
      </c>
      <c r="I44" s="29">
        <v>40.846</v>
      </c>
    </row>
    <row r="45" spans="1:9" ht="30" customHeight="1">
      <c r="A45" s="30" t="s">
        <v>284</v>
      </c>
      <c r="B45" s="30">
        <v>60400</v>
      </c>
      <c r="C45" s="31" t="s">
        <v>285</v>
      </c>
      <c r="D45" s="29">
        <v>0</v>
      </c>
      <c r="E45" s="29">
        <v>0</v>
      </c>
      <c r="F45" s="29">
        <v>0</v>
      </c>
      <c r="G45" s="29">
        <v>0</v>
      </c>
      <c r="H45" s="29">
        <v>0</v>
      </c>
      <c r="I45" s="29">
        <v>0</v>
      </c>
    </row>
    <row r="46" spans="1:9" ht="30" customHeight="1">
      <c r="A46" s="32" t="s">
        <v>286</v>
      </c>
      <c r="B46" s="32">
        <v>60000</v>
      </c>
      <c r="C46" s="33" t="s">
        <v>287</v>
      </c>
      <c r="D46" s="34">
        <f>SUM(D42:D45)</f>
        <v>6.398</v>
      </c>
      <c r="E46" s="34">
        <f>SUM(E42:E45)</f>
        <v>0.601</v>
      </c>
      <c r="F46" s="34">
        <f>SUM(F42:F45)</f>
        <v>0</v>
      </c>
      <c r="G46" s="34">
        <f>SUM(G42:G45)</f>
        <v>1.451</v>
      </c>
      <c r="H46" s="29">
        <v>0</v>
      </c>
      <c r="I46" s="29">
        <v>40.846</v>
      </c>
    </row>
    <row r="47" spans="1:9" ht="30" customHeight="1">
      <c r="A47" s="27"/>
      <c r="B47" s="27" t="s">
        <v>288</v>
      </c>
      <c r="C47" s="33" t="s">
        <v>289</v>
      </c>
      <c r="D47" s="29"/>
      <c r="E47" s="29"/>
      <c r="F47" s="29"/>
      <c r="G47" s="29"/>
      <c r="H47" s="29"/>
      <c r="I47" s="29"/>
    </row>
    <row r="48" spans="1:9" ht="30" customHeight="1">
      <c r="A48" s="30" t="s">
        <v>290</v>
      </c>
      <c r="B48" s="30">
        <v>70100</v>
      </c>
      <c r="C48" s="31" t="s">
        <v>291</v>
      </c>
      <c r="D48" s="29">
        <v>13.629</v>
      </c>
      <c r="E48" s="29">
        <v>8.72</v>
      </c>
      <c r="F48" s="29">
        <v>9.766</v>
      </c>
      <c r="G48" s="29">
        <v>29.47</v>
      </c>
      <c r="H48" s="29">
        <v>100</v>
      </c>
      <c r="I48" s="29">
        <v>100</v>
      </c>
    </row>
    <row r="49" spans="1:9" ht="30" customHeight="1">
      <c r="A49" s="32" t="s">
        <v>292</v>
      </c>
      <c r="B49" s="32">
        <v>70000</v>
      </c>
      <c r="C49" s="33" t="s">
        <v>293</v>
      </c>
      <c r="D49" s="34">
        <f>D48</f>
        <v>13.629</v>
      </c>
      <c r="E49" s="34">
        <f>E48</f>
        <v>8.72</v>
      </c>
      <c r="F49" s="34">
        <f>F48</f>
        <v>9.766</v>
      </c>
      <c r="G49" s="34">
        <f>G48</f>
        <v>29.47</v>
      </c>
      <c r="H49" s="29">
        <v>100</v>
      </c>
      <c r="I49" s="29">
        <v>100</v>
      </c>
    </row>
    <row r="50" spans="1:9" ht="30" customHeight="1">
      <c r="A50" s="27"/>
      <c r="B50" s="27" t="s">
        <v>294</v>
      </c>
      <c r="C50" s="33" t="s">
        <v>295</v>
      </c>
      <c r="D50" s="29"/>
      <c r="E50" s="29"/>
      <c r="F50" s="29"/>
      <c r="G50" s="29"/>
      <c r="H50" s="29"/>
      <c r="I50" s="29"/>
    </row>
    <row r="51" spans="1:9" ht="30" customHeight="1">
      <c r="A51" s="30" t="s">
        <v>296</v>
      </c>
      <c r="B51" s="30">
        <v>90100</v>
      </c>
      <c r="C51" s="31" t="s">
        <v>297</v>
      </c>
      <c r="D51" s="29">
        <v>5.593</v>
      </c>
      <c r="E51" s="29">
        <v>6.014</v>
      </c>
      <c r="F51" s="29">
        <v>6.735</v>
      </c>
      <c r="G51" s="29">
        <v>12.773</v>
      </c>
      <c r="H51" s="29">
        <v>87.393</v>
      </c>
      <c r="I51" s="29">
        <v>97.882</v>
      </c>
    </row>
    <row r="52" spans="1:9" ht="30" customHeight="1">
      <c r="A52" s="30" t="s">
        <v>298</v>
      </c>
      <c r="B52" s="30">
        <v>90200</v>
      </c>
      <c r="C52" s="31" t="s">
        <v>299</v>
      </c>
      <c r="D52" s="29">
        <v>1.471</v>
      </c>
      <c r="E52" s="29">
        <v>1.566</v>
      </c>
      <c r="F52" s="29">
        <v>1.754</v>
      </c>
      <c r="G52" s="29">
        <v>1.119</v>
      </c>
      <c r="H52" s="29">
        <v>94.878</v>
      </c>
      <c r="I52" s="29">
        <v>97.988</v>
      </c>
    </row>
    <row r="53" spans="1:9" ht="30" customHeight="1">
      <c r="A53" s="32" t="s">
        <v>300</v>
      </c>
      <c r="B53" s="32">
        <v>90000</v>
      </c>
      <c r="C53" s="33" t="s">
        <v>301</v>
      </c>
      <c r="D53" s="34">
        <f>SUM(D51:D52)</f>
        <v>7.064</v>
      </c>
      <c r="E53" s="34">
        <f>SUM(E51:E52)</f>
        <v>7.58</v>
      </c>
      <c r="F53" s="34">
        <f>SUM(F51:F52)</f>
        <v>8.489</v>
      </c>
      <c r="G53" s="34">
        <f>SUM(G51:G52)</f>
        <v>13.892</v>
      </c>
      <c r="H53" s="29">
        <v>88.853</v>
      </c>
      <c r="I53" s="29">
        <v>97.891</v>
      </c>
    </row>
    <row r="54" spans="1:9" ht="30" customHeight="1">
      <c r="A54" s="32" t="s">
        <v>302</v>
      </c>
      <c r="B54" s="113" t="s">
        <v>303</v>
      </c>
      <c r="C54" s="113"/>
      <c r="D54" s="34">
        <f>SUM(D53,D49,D46,D40,D34,D27,D20,D13)</f>
        <v>100.00000000000001</v>
      </c>
      <c r="E54" s="34">
        <f>SUM(E53,E49,E46,E40,E34,E27,E20,E13)</f>
        <v>100.00000000000001</v>
      </c>
      <c r="F54" s="34">
        <f>SUM(F53,F49,F46,F40,F34,F27,F20,F13)</f>
        <v>100</v>
      </c>
      <c r="G54" s="34">
        <f>SUM(G53,G49,G46,G40,G34,G27,G20,G13)</f>
        <v>100</v>
      </c>
      <c r="H54" s="29">
        <v>51.628</v>
      </c>
      <c r="I54" s="29">
        <v>93.041</v>
      </c>
    </row>
    <row r="55" spans="2:9" ht="45.75" customHeight="1">
      <c r="B55" s="114" t="s">
        <v>304</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659</v>
      </c>
      <c r="D1" s="11" t="s">
        <v>1</v>
      </c>
      <c r="E1" s="11" t="s">
        <v>2</v>
      </c>
      <c r="F1" s="11" t="s">
        <v>3</v>
      </c>
      <c r="G1" s="11" t="s">
        <v>199</v>
      </c>
      <c r="H1" s="11" t="s">
        <v>200</v>
      </c>
      <c r="I1" s="11" t="s">
        <v>201</v>
      </c>
      <c r="J1" s="11" t="s">
        <v>305</v>
      </c>
      <c r="K1" s="11" t="s">
        <v>306</v>
      </c>
      <c r="L1" s="11" t="s">
        <v>307</v>
      </c>
      <c r="M1" s="11" t="s">
        <v>308</v>
      </c>
    </row>
    <row r="2" spans="1:13" ht="14.25" customHeight="1">
      <c r="A2" s="37" t="s">
        <v>0</v>
      </c>
      <c r="B2" s="13"/>
      <c r="C2" s="13"/>
      <c r="D2" s="13"/>
      <c r="E2" s="13"/>
      <c r="F2" s="13"/>
      <c r="G2" s="13"/>
      <c r="H2" s="13"/>
      <c r="I2" s="13"/>
      <c r="J2" s="13"/>
      <c r="K2" s="13"/>
      <c r="L2" s="107" t="s">
        <v>309</v>
      </c>
      <c r="M2" s="107"/>
    </row>
    <row r="3" spans="2:13" ht="31.5" customHeight="1">
      <c r="B3" s="132" t="s">
        <v>65</v>
      </c>
      <c r="C3" s="132"/>
      <c r="D3" s="132"/>
      <c r="E3" s="132"/>
      <c r="F3" s="132"/>
      <c r="G3" s="132"/>
      <c r="H3" s="132"/>
      <c r="I3" s="132"/>
      <c r="J3" s="132"/>
      <c r="K3" s="132"/>
      <c r="L3" s="132"/>
      <c r="M3" s="132"/>
    </row>
    <row r="4" spans="1:13" ht="21.75" customHeight="1">
      <c r="A4" s="38" t="s">
        <v>66</v>
      </c>
      <c r="B4" s="133" t="s">
        <v>660</v>
      </c>
      <c r="C4" s="133"/>
      <c r="D4" s="133"/>
      <c r="E4" s="133"/>
      <c r="F4" s="133"/>
      <c r="G4" s="133"/>
      <c r="H4" s="133"/>
      <c r="I4" s="133"/>
      <c r="J4" s="133"/>
      <c r="K4" s="133"/>
      <c r="L4" s="133"/>
      <c r="M4" s="133"/>
    </row>
    <row r="5" spans="2:13" ht="30.75" customHeight="1">
      <c r="B5" s="109" t="s">
        <v>310</v>
      </c>
      <c r="C5" s="109"/>
      <c r="D5" s="109"/>
      <c r="E5" s="109"/>
      <c r="F5" s="109"/>
      <c r="G5" s="109"/>
      <c r="H5" s="109"/>
      <c r="I5" s="109"/>
      <c r="J5" s="109"/>
      <c r="K5" s="109"/>
      <c r="L5" s="109"/>
      <c r="M5" s="109"/>
    </row>
    <row r="6" spans="1:13" ht="48" customHeight="1">
      <c r="A6" s="37" t="s">
        <v>311</v>
      </c>
      <c r="B6" s="134"/>
      <c r="C6" s="134"/>
      <c r="D6" s="135" t="s">
        <v>668</v>
      </c>
      <c r="E6" s="135"/>
      <c r="F6" s="135"/>
      <c r="G6" s="135"/>
      <c r="H6" s="135"/>
      <c r="I6" s="135"/>
      <c r="J6" s="135"/>
      <c r="K6" s="135" t="s">
        <v>312</v>
      </c>
      <c r="L6" s="135"/>
      <c r="M6" s="135"/>
    </row>
    <row r="7" spans="1:13" ht="12" customHeight="1">
      <c r="A7" s="38" t="s">
        <v>71</v>
      </c>
      <c r="B7" s="134"/>
      <c r="C7" s="134"/>
      <c r="D7" s="136" t="s">
        <v>669</v>
      </c>
      <c r="E7" s="136"/>
      <c r="F7" s="136"/>
      <c r="G7" s="136" t="s">
        <v>670</v>
      </c>
      <c r="H7" s="136"/>
      <c r="I7" s="136" t="s">
        <v>671</v>
      </c>
      <c r="J7" s="136"/>
      <c r="K7" s="130" t="s">
        <v>313</v>
      </c>
      <c r="L7" s="130" t="s">
        <v>314</v>
      </c>
      <c r="M7" s="130" t="s">
        <v>315</v>
      </c>
    </row>
    <row r="8" spans="2:13" ht="93" customHeight="1">
      <c r="B8" s="134"/>
      <c r="C8" s="134"/>
      <c r="D8" s="39" t="s">
        <v>316</v>
      </c>
      <c r="E8" s="39" t="s">
        <v>317</v>
      </c>
      <c r="F8" s="39" t="s">
        <v>318</v>
      </c>
      <c r="G8" s="39" t="s">
        <v>319</v>
      </c>
      <c r="H8" s="39" t="s">
        <v>317</v>
      </c>
      <c r="I8" s="39" t="s">
        <v>316</v>
      </c>
      <c r="J8" s="39" t="s">
        <v>317</v>
      </c>
      <c r="K8" s="130"/>
      <c r="L8" s="130"/>
      <c r="M8" s="130"/>
    </row>
    <row r="9" spans="2:13" ht="22.5" customHeight="1">
      <c r="B9" s="131" t="s">
        <v>320</v>
      </c>
      <c r="C9" s="131"/>
      <c r="D9" s="131"/>
      <c r="E9" s="131"/>
      <c r="F9" s="131"/>
      <c r="G9" s="131"/>
      <c r="H9" s="131"/>
      <c r="I9" s="131"/>
      <c r="J9" s="131"/>
      <c r="K9" s="131"/>
      <c r="L9" s="131"/>
      <c r="M9" s="131"/>
    </row>
    <row r="10" spans="1:13" ht="12.75" customHeight="1">
      <c r="A10" s="37" t="s">
        <v>321</v>
      </c>
      <c r="B10" s="40">
        <v>1</v>
      </c>
      <c r="C10" s="41" t="s">
        <v>322</v>
      </c>
      <c r="D10" s="42">
        <v>0.818</v>
      </c>
      <c r="E10" s="42">
        <v>0</v>
      </c>
      <c r="F10" s="42">
        <v>88.724</v>
      </c>
      <c r="G10" s="42">
        <v>1.004</v>
      </c>
      <c r="H10" s="42">
        <v>0</v>
      </c>
      <c r="I10" s="42">
        <v>1.073</v>
      </c>
      <c r="J10" s="42">
        <v>0</v>
      </c>
      <c r="K10" s="42">
        <v>0.731</v>
      </c>
      <c r="L10" s="42">
        <v>0</v>
      </c>
      <c r="M10" s="42">
        <v>89.778</v>
      </c>
    </row>
    <row r="11" spans="1:13" ht="12" customHeight="1">
      <c r="A11" s="37" t="s">
        <v>323</v>
      </c>
      <c r="B11" s="40">
        <v>2</v>
      </c>
      <c r="C11" s="41" t="s">
        <v>324</v>
      </c>
      <c r="D11" s="42">
        <v>1.149</v>
      </c>
      <c r="E11" s="42">
        <v>0</v>
      </c>
      <c r="F11" s="42">
        <v>86.175</v>
      </c>
      <c r="G11" s="42">
        <v>1.014</v>
      </c>
      <c r="H11" s="42">
        <v>0</v>
      </c>
      <c r="I11" s="42">
        <v>1.14</v>
      </c>
      <c r="J11" s="42">
        <v>0</v>
      </c>
      <c r="K11" s="42">
        <v>1.373</v>
      </c>
      <c r="L11" s="42">
        <v>0</v>
      </c>
      <c r="M11" s="42">
        <v>90.365</v>
      </c>
    </row>
    <row r="12" spans="1:13" ht="18">
      <c r="A12" s="37" t="s">
        <v>325</v>
      </c>
      <c r="B12" s="40">
        <v>3</v>
      </c>
      <c r="C12" s="41" t="s">
        <v>326</v>
      </c>
      <c r="D12" s="42">
        <v>1.37</v>
      </c>
      <c r="E12" s="42">
        <v>1.094</v>
      </c>
      <c r="F12" s="42">
        <v>99.149</v>
      </c>
      <c r="G12" s="42">
        <v>1.426</v>
      </c>
      <c r="H12" s="42">
        <v>1.702</v>
      </c>
      <c r="I12" s="42">
        <v>1.599</v>
      </c>
      <c r="J12" s="42">
        <v>1.702</v>
      </c>
      <c r="K12" s="42">
        <v>1.381</v>
      </c>
      <c r="L12" s="42">
        <v>0.167</v>
      </c>
      <c r="M12" s="42">
        <v>99.687</v>
      </c>
    </row>
    <row r="13" spans="1:13" ht="24.75" customHeight="1">
      <c r="A13" s="37" t="s">
        <v>327</v>
      </c>
      <c r="B13" s="40">
        <v>4</v>
      </c>
      <c r="C13" s="41" t="s">
        <v>328</v>
      </c>
      <c r="D13" s="42">
        <v>1.026</v>
      </c>
      <c r="E13" s="42">
        <v>0</v>
      </c>
      <c r="F13" s="42">
        <v>85.475</v>
      </c>
      <c r="G13" s="42">
        <v>1.274</v>
      </c>
      <c r="H13" s="42">
        <v>0</v>
      </c>
      <c r="I13" s="42">
        <v>1.429</v>
      </c>
      <c r="J13" s="42">
        <v>0</v>
      </c>
      <c r="K13" s="42">
        <v>1.86</v>
      </c>
      <c r="L13" s="42">
        <v>0</v>
      </c>
      <c r="M13" s="42">
        <v>84.515</v>
      </c>
    </row>
    <row r="14" spans="1:13" ht="24.75" customHeight="1">
      <c r="A14" s="37" t="s">
        <v>329</v>
      </c>
      <c r="B14" s="40">
        <v>5</v>
      </c>
      <c r="C14" s="41" t="s">
        <v>330</v>
      </c>
      <c r="D14" s="42">
        <v>6.9</v>
      </c>
      <c r="E14" s="42">
        <v>0</v>
      </c>
      <c r="F14" s="42">
        <v>36.089</v>
      </c>
      <c r="G14" s="42">
        <v>9.993</v>
      </c>
      <c r="H14" s="42">
        <v>0</v>
      </c>
      <c r="I14" s="42">
        <v>4.103</v>
      </c>
      <c r="J14" s="42">
        <v>0</v>
      </c>
      <c r="K14" s="42">
        <v>7.147</v>
      </c>
      <c r="L14" s="42">
        <v>0</v>
      </c>
      <c r="M14" s="42">
        <v>41.772</v>
      </c>
    </row>
    <row r="15" spans="1:13" ht="12" customHeight="1">
      <c r="A15" s="37" t="s">
        <v>331</v>
      </c>
      <c r="B15" s="40">
        <v>6</v>
      </c>
      <c r="C15" s="41" t="s">
        <v>332</v>
      </c>
      <c r="D15" s="42">
        <v>1.074</v>
      </c>
      <c r="E15" s="42">
        <v>1.87</v>
      </c>
      <c r="F15" s="42">
        <v>91.526</v>
      </c>
      <c r="G15" s="42">
        <v>1.099</v>
      </c>
      <c r="H15" s="42">
        <v>2.908</v>
      </c>
      <c r="I15" s="42">
        <v>1.233</v>
      </c>
      <c r="J15" s="42">
        <v>2.908</v>
      </c>
      <c r="K15" s="42">
        <v>1.255</v>
      </c>
      <c r="L15" s="42">
        <v>0.283</v>
      </c>
      <c r="M15" s="42">
        <v>87.91</v>
      </c>
    </row>
    <row r="16" spans="1:13" ht="18">
      <c r="A16" s="37" t="s">
        <v>333</v>
      </c>
      <c r="B16" s="40">
        <v>7</v>
      </c>
      <c r="C16" s="41" t="s">
        <v>334</v>
      </c>
      <c r="D16" s="42">
        <v>0.888</v>
      </c>
      <c r="E16" s="42">
        <v>0</v>
      </c>
      <c r="F16" s="42">
        <v>92.712</v>
      </c>
      <c r="G16" s="42">
        <v>0.824</v>
      </c>
      <c r="H16" s="42">
        <v>0</v>
      </c>
      <c r="I16" s="42">
        <v>0.925</v>
      </c>
      <c r="J16" s="42">
        <v>0</v>
      </c>
      <c r="K16" s="42">
        <v>0.989</v>
      </c>
      <c r="L16" s="42">
        <v>0</v>
      </c>
      <c r="M16" s="42">
        <v>97.067</v>
      </c>
    </row>
    <row r="17" spans="1:13" ht="12" customHeight="1">
      <c r="A17" s="37" t="s">
        <v>335</v>
      </c>
      <c r="B17" s="40">
        <v>8</v>
      </c>
      <c r="C17" s="41" t="s">
        <v>336</v>
      </c>
      <c r="D17" s="42">
        <v>0</v>
      </c>
      <c r="E17" s="42">
        <v>0</v>
      </c>
      <c r="F17" s="42">
        <v>0</v>
      </c>
      <c r="G17" s="42">
        <v>0</v>
      </c>
      <c r="H17" s="42">
        <v>0</v>
      </c>
      <c r="I17" s="42">
        <v>0</v>
      </c>
      <c r="J17" s="42">
        <v>0</v>
      </c>
      <c r="K17" s="42">
        <v>0</v>
      </c>
      <c r="L17" s="42">
        <v>0</v>
      </c>
      <c r="M17" s="42">
        <v>0</v>
      </c>
    </row>
    <row r="18" spans="1:13" ht="24.75" customHeight="1">
      <c r="A18" s="37" t="s">
        <v>337</v>
      </c>
      <c r="B18" s="40">
        <v>9</v>
      </c>
      <c r="C18" s="41" t="s">
        <v>338</v>
      </c>
      <c r="D18" s="42">
        <v>0</v>
      </c>
      <c r="E18" s="42">
        <v>0</v>
      </c>
      <c r="F18" s="42">
        <v>0</v>
      </c>
      <c r="G18" s="42">
        <v>0</v>
      </c>
      <c r="H18" s="42">
        <v>0</v>
      </c>
      <c r="I18" s="42">
        <v>0</v>
      </c>
      <c r="J18" s="42">
        <v>0</v>
      </c>
      <c r="K18" s="42">
        <v>0</v>
      </c>
      <c r="L18" s="42">
        <v>0</v>
      </c>
      <c r="M18" s="42">
        <v>0</v>
      </c>
    </row>
    <row r="19" spans="1:13" ht="12" customHeight="1">
      <c r="A19" s="37" t="s">
        <v>339</v>
      </c>
      <c r="B19" s="43">
        <v>10</v>
      </c>
      <c r="C19" s="41" t="s">
        <v>340</v>
      </c>
      <c r="D19" s="42">
        <v>0</v>
      </c>
      <c r="E19" s="42">
        <v>0</v>
      </c>
      <c r="F19" s="42">
        <v>0</v>
      </c>
      <c r="G19" s="42">
        <v>0</v>
      </c>
      <c r="H19" s="42">
        <v>0</v>
      </c>
      <c r="I19" s="42">
        <v>0</v>
      </c>
      <c r="J19" s="42">
        <v>0</v>
      </c>
      <c r="K19" s="42">
        <v>0</v>
      </c>
      <c r="L19" s="42">
        <v>0</v>
      </c>
      <c r="M19" s="42">
        <v>0</v>
      </c>
    </row>
    <row r="20" spans="1:13" ht="12" customHeight="1">
      <c r="A20" s="37" t="s">
        <v>341</v>
      </c>
      <c r="B20" s="43">
        <v>11</v>
      </c>
      <c r="C20" s="41" t="s">
        <v>342</v>
      </c>
      <c r="D20" s="42">
        <v>4.317</v>
      </c>
      <c r="E20" s="42">
        <v>79.184</v>
      </c>
      <c r="F20" s="42">
        <v>31.247</v>
      </c>
      <c r="G20" s="42">
        <v>2.289</v>
      </c>
      <c r="H20" s="42">
        <v>95.39</v>
      </c>
      <c r="I20" s="42">
        <v>2.682</v>
      </c>
      <c r="J20" s="42">
        <v>95.39</v>
      </c>
      <c r="K20" s="42">
        <v>2.72</v>
      </c>
      <c r="L20" s="42">
        <v>2.334</v>
      </c>
      <c r="M20" s="42">
        <v>69.378</v>
      </c>
    </row>
    <row r="21" spans="1:13" ht="30.75" customHeight="1">
      <c r="A21" s="44" t="s">
        <v>343</v>
      </c>
      <c r="B21" s="120" t="s">
        <v>344</v>
      </c>
      <c r="C21" s="120"/>
      <c r="D21" s="45">
        <f>SUM(D10:D20)</f>
        <v>17.542</v>
      </c>
      <c r="E21" s="45">
        <f>SUM(E10:E20)</f>
        <v>82.148</v>
      </c>
      <c r="F21" s="46">
        <v>47.445</v>
      </c>
      <c r="G21" s="45">
        <f aca="true" t="shared" si="0" ref="G21:L21">SUM(G10:G20)</f>
        <v>18.923000000000002</v>
      </c>
      <c r="H21" s="45">
        <f t="shared" si="0"/>
        <v>100</v>
      </c>
      <c r="I21" s="45">
        <f t="shared" si="0"/>
        <v>14.184000000000003</v>
      </c>
      <c r="J21" s="45">
        <f t="shared" si="0"/>
        <v>100</v>
      </c>
      <c r="K21" s="45">
        <f t="shared" si="0"/>
        <v>17.456</v>
      </c>
      <c r="L21" s="45">
        <f t="shared" si="0"/>
        <v>2.784</v>
      </c>
      <c r="M21" s="46">
        <v>66.475</v>
      </c>
    </row>
    <row r="22" spans="1:13" ht="20.25" customHeight="1">
      <c r="A22" s="44"/>
      <c r="B22" s="123" t="s">
        <v>345</v>
      </c>
      <c r="C22" s="123"/>
      <c r="D22" s="123"/>
      <c r="E22" s="123"/>
      <c r="F22" s="123"/>
      <c r="G22" s="123"/>
      <c r="H22" s="123"/>
      <c r="I22" s="123"/>
      <c r="J22" s="123"/>
      <c r="K22" s="123"/>
      <c r="L22" s="123"/>
      <c r="M22" s="123"/>
    </row>
    <row r="23" spans="1:13" ht="12.75" customHeight="1">
      <c r="A23" s="44" t="s">
        <v>346</v>
      </c>
      <c r="B23" s="40">
        <v>1</v>
      </c>
      <c r="C23" s="41" t="s">
        <v>347</v>
      </c>
      <c r="D23" s="46">
        <v>0</v>
      </c>
      <c r="E23" s="46">
        <v>0</v>
      </c>
      <c r="F23" s="46">
        <v>0</v>
      </c>
      <c r="G23" s="46">
        <v>0</v>
      </c>
      <c r="H23" s="46">
        <v>0</v>
      </c>
      <c r="I23" s="46">
        <v>0</v>
      </c>
      <c r="J23" s="46">
        <v>0</v>
      </c>
      <c r="K23" s="46">
        <v>0</v>
      </c>
      <c r="L23" s="46">
        <v>0</v>
      </c>
      <c r="M23" s="46">
        <v>0</v>
      </c>
    </row>
    <row r="24" spans="1:13" ht="12" customHeight="1">
      <c r="A24" s="44" t="s">
        <v>348</v>
      </c>
      <c r="B24" s="40">
        <v>2</v>
      </c>
      <c r="C24" s="41" t="s">
        <v>349</v>
      </c>
      <c r="D24" s="46">
        <v>0</v>
      </c>
      <c r="E24" s="46">
        <v>0</v>
      </c>
      <c r="F24" s="46">
        <v>0</v>
      </c>
      <c r="G24" s="46">
        <v>0</v>
      </c>
      <c r="H24" s="46">
        <v>0</v>
      </c>
      <c r="I24" s="46">
        <v>0</v>
      </c>
      <c r="J24" s="46">
        <v>0</v>
      </c>
      <c r="K24" s="46">
        <v>0</v>
      </c>
      <c r="L24" s="46">
        <v>0</v>
      </c>
      <c r="M24" s="46">
        <v>0</v>
      </c>
    </row>
    <row r="25" spans="1:13" ht="21.75" customHeight="1">
      <c r="A25" s="44" t="s">
        <v>350</v>
      </c>
      <c r="B25" s="126" t="s">
        <v>351</v>
      </c>
      <c r="C25" s="126"/>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3" t="s">
        <v>352</v>
      </c>
      <c r="C26" s="123"/>
      <c r="D26" s="123"/>
      <c r="E26" s="123"/>
      <c r="F26" s="123"/>
      <c r="G26" s="123"/>
      <c r="H26" s="123"/>
      <c r="I26" s="123"/>
      <c r="J26" s="123"/>
      <c r="K26" s="123"/>
      <c r="L26" s="123"/>
      <c r="M26" s="123"/>
    </row>
    <row r="27" spans="1:13" ht="12.75" customHeight="1">
      <c r="A27" s="44" t="s">
        <v>353</v>
      </c>
      <c r="B27" s="40">
        <v>1</v>
      </c>
      <c r="C27" s="41" t="s">
        <v>354</v>
      </c>
      <c r="D27" s="46">
        <v>1.066</v>
      </c>
      <c r="E27" s="46">
        <v>0</v>
      </c>
      <c r="F27" s="46">
        <v>97.734</v>
      </c>
      <c r="G27" s="46">
        <v>1.138</v>
      </c>
      <c r="H27" s="46">
        <v>0</v>
      </c>
      <c r="I27" s="46">
        <v>1.276</v>
      </c>
      <c r="J27" s="46">
        <v>0</v>
      </c>
      <c r="K27" s="46">
        <v>0.97</v>
      </c>
      <c r="L27" s="46">
        <v>0</v>
      </c>
      <c r="M27" s="46">
        <v>96.982</v>
      </c>
    </row>
    <row r="28" spans="1:13" ht="18">
      <c r="A28" s="44" t="s">
        <v>355</v>
      </c>
      <c r="B28" s="40">
        <v>2</v>
      </c>
      <c r="C28" s="41" t="s">
        <v>356</v>
      </c>
      <c r="D28" s="46">
        <v>0</v>
      </c>
      <c r="E28" s="46">
        <v>0</v>
      </c>
      <c r="F28" s="46">
        <v>0</v>
      </c>
      <c r="G28" s="46">
        <v>0</v>
      </c>
      <c r="H28" s="46">
        <v>0</v>
      </c>
      <c r="I28" s="46">
        <v>0</v>
      </c>
      <c r="J28" s="46">
        <v>0</v>
      </c>
      <c r="K28" s="46">
        <v>0</v>
      </c>
      <c r="L28" s="46">
        <v>0</v>
      </c>
      <c r="M28" s="46">
        <v>0</v>
      </c>
    </row>
    <row r="29" spans="1:13" ht="20.25" customHeight="1">
      <c r="A29" s="44" t="s">
        <v>357</v>
      </c>
      <c r="B29" s="125" t="s">
        <v>358</v>
      </c>
      <c r="C29" s="125"/>
      <c r="D29" s="45">
        <f>SUM(D27:D28)</f>
        <v>1.066</v>
      </c>
      <c r="E29" s="45">
        <f>SUM(E27:E28)</f>
        <v>0</v>
      </c>
      <c r="F29" s="46">
        <v>97.734</v>
      </c>
      <c r="G29" s="45">
        <f aca="true" t="shared" si="2" ref="G29:L29">SUM(G27:G28)</f>
        <v>1.138</v>
      </c>
      <c r="H29" s="45">
        <f t="shared" si="2"/>
        <v>0</v>
      </c>
      <c r="I29" s="45">
        <f t="shared" si="2"/>
        <v>1.276</v>
      </c>
      <c r="J29" s="45">
        <f t="shared" si="2"/>
        <v>0</v>
      </c>
      <c r="K29" s="45">
        <f t="shared" si="2"/>
        <v>0.97</v>
      </c>
      <c r="L29" s="45">
        <f t="shared" si="2"/>
        <v>0</v>
      </c>
      <c r="M29" s="46">
        <v>96.982</v>
      </c>
    </row>
    <row r="30" spans="1:13" ht="18" customHeight="1">
      <c r="A30" s="44"/>
      <c r="B30" s="123" t="s">
        <v>359</v>
      </c>
      <c r="C30" s="123"/>
      <c r="D30" s="123"/>
      <c r="E30" s="123"/>
      <c r="F30" s="123"/>
      <c r="G30" s="123"/>
      <c r="H30" s="123"/>
      <c r="I30" s="123"/>
      <c r="J30" s="123"/>
      <c r="K30" s="123"/>
      <c r="L30" s="123"/>
      <c r="M30" s="123"/>
    </row>
    <row r="31" spans="1:13" ht="12.75" customHeight="1">
      <c r="A31" s="44" t="s">
        <v>360</v>
      </c>
      <c r="B31" s="40">
        <v>1</v>
      </c>
      <c r="C31" s="41" t="s">
        <v>361</v>
      </c>
      <c r="D31" s="46">
        <v>0.405</v>
      </c>
      <c r="E31" s="46">
        <v>0</v>
      </c>
      <c r="F31" s="46">
        <v>46.42</v>
      </c>
      <c r="G31" s="46">
        <v>0.381</v>
      </c>
      <c r="H31" s="46">
        <v>0</v>
      </c>
      <c r="I31" s="46">
        <v>0.629</v>
      </c>
      <c r="J31" s="46">
        <v>0</v>
      </c>
      <c r="K31" s="46">
        <v>0.753</v>
      </c>
      <c r="L31" s="46">
        <v>0</v>
      </c>
      <c r="M31" s="46">
        <v>71.453</v>
      </c>
    </row>
    <row r="32" spans="1:13" ht="24.75" customHeight="1">
      <c r="A32" s="44" t="s">
        <v>362</v>
      </c>
      <c r="B32" s="40">
        <v>2</v>
      </c>
      <c r="C32" s="41" t="s">
        <v>363</v>
      </c>
      <c r="D32" s="46">
        <v>1.768</v>
      </c>
      <c r="E32" s="46">
        <v>0</v>
      </c>
      <c r="F32" s="46">
        <v>77.624</v>
      </c>
      <c r="G32" s="46">
        <v>4.875</v>
      </c>
      <c r="H32" s="46">
        <v>0</v>
      </c>
      <c r="I32" s="46">
        <v>5.469</v>
      </c>
      <c r="J32" s="46">
        <v>0</v>
      </c>
      <c r="K32" s="46">
        <v>0.864</v>
      </c>
      <c r="L32" s="46">
        <v>0</v>
      </c>
      <c r="M32" s="46">
        <v>67.046</v>
      </c>
    </row>
    <row r="33" spans="1:13" ht="12" customHeight="1">
      <c r="A33" s="44" t="s">
        <v>364</v>
      </c>
      <c r="B33" s="40">
        <v>4</v>
      </c>
      <c r="C33" s="41" t="s">
        <v>365</v>
      </c>
      <c r="D33" s="46">
        <v>0</v>
      </c>
      <c r="E33" s="46">
        <v>0</v>
      </c>
      <c r="F33" s="46">
        <v>0</v>
      </c>
      <c r="G33" s="46">
        <v>0</v>
      </c>
      <c r="H33" s="46">
        <v>0</v>
      </c>
      <c r="I33" s="46">
        <v>0</v>
      </c>
      <c r="J33" s="46">
        <v>0</v>
      </c>
      <c r="K33" s="46">
        <v>0</v>
      </c>
      <c r="L33" s="46">
        <v>0</v>
      </c>
      <c r="M33" s="46">
        <v>0</v>
      </c>
    </row>
    <row r="34" spans="1:13" ht="12" customHeight="1">
      <c r="A34" s="44" t="s">
        <v>366</v>
      </c>
      <c r="B34" s="40">
        <v>5</v>
      </c>
      <c r="C34" s="41" t="s">
        <v>367</v>
      </c>
      <c r="D34" s="46">
        <v>0</v>
      </c>
      <c r="E34" s="46">
        <v>0</v>
      </c>
      <c r="F34" s="46">
        <v>0</v>
      </c>
      <c r="G34" s="46">
        <v>0</v>
      </c>
      <c r="H34" s="46">
        <v>0</v>
      </c>
      <c r="I34" s="46">
        <v>0</v>
      </c>
      <c r="J34" s="46">
        <v>0</v>
      </c>
      <c r="K34" s="46">
        <v>0</v>
      </c>
      <c r="L34" s="46">
        <v>0</v>
      </c>
      <c r="M34" s="46">
        <v>0</v>
      </c>
    </row>
    <row r="35" spans="1:13" ht="12" customHeight="1">
      <c r="A35" s="44" t="s">
        <v>368</v>
      </c>
      <c r="B35" s="40">
        <v>6</v>
      </c>
      <c r="C35" s="41" t="s">
        <v>369</v>
      </c>
      <c r="D35" s="46">
        <v>3.798</v>
      </c>
      <c r="E35" s="46">
        <v>0</v>
      </c>
      <c r="F35" s="46">
        <v>87.162</v>
      </c>
      <c r="G35" s="46">
        <v>8.949</v>
      </c>
      <c r="H35" s="46">
        <v>0</v>
      </c>
      <c r="I35" s="46">
        <v>8.696</v>
      </c>
      <c r="J35" s="46">
        <v>0</v>
      </c>
      <c r="K35" s="46">
        <v>1.534</v>
      </c>
      <c r="L35" s="46">
        <v>0</v>
      </c>
      <c r="M35" s="46">
        <v>75.593</v>
      </c>
    </row>
    <row r="36" spans="1:13" ht="12" customHeight="1">
      <c r="A36" s="44" t="s">
        <v>370</v>
      </c>
      <c r="B36" s="40">
        <v>7</v>
      </c>
      <c r="C36" s="41" t="s">
        <v>371</v>
      </c>
      <c r="D36" s="46">
        <v>0.682</v>
      </c>
      <c r="E36" s="46">
        <v>0</v>
      </c>
      <c r="F36" s="46">
        <v>57.332</v>
      </c>
      <c r="G36" s="46">
        <v>0.728</v>
      </c>
      <c r="H36" s="46">
        <v>0</v>
      </c>
      <c r="I36" s="46">
        <v>0.816</v>
      </c>
      <c r="J36" s="46">
        <v>0</v>
      </c>
      <c r="K36" s="46">
        <v>0.714</v>
      </c>
      <c r="L36" s="46">
        <v>0</v>
      </c>
      <c r="M36" s="46">
        <v>66.874</v>
      </c>
    </row>
    <row r="37" spans="1:13" ht="28.5" customHeight="1">
      <c r="A37" s="44" t="s">
        <v>372</v>
      </c>
      <c r="B37" s="124" t="s">
        <v>373</v>
      </c>
      <c r="C37" s="124"/>
      <c r="D37" s="45">
        <f>SUM(D31:D36)</f>
        <v>6.6530000000000005</v>
      </c>
      <c r="E37" s="45">
        <f>SUM(E31:E36)</f>
        <v>0</v>
      </c>
      <c r="F37" s="46">
        <v>76.472</v>
      </c>
      <c r="G37" s="45">
        <f aca="true" t="shared" si="3" ref="G37:L37">SUM(G31:G36)</f>
        <v>14.933</v>
      </c>
      <c r="H37" s="45">
        <f t="shared" si="3"/>
        <v>0</v>
      </c>
      <c r="I37" s="45">
        <f t="shared" si="3"/>
        <v>15.610000000000001</v>
      </c>
      <c r="J37" s="45">
        <f t="shared" si="3"/>
        <v>0</v>
      </c>
      <c r="K37" s="45">
        <f t="shared" si="3"/>
        <v>3.8649999999999998</v>
      </c>
      <c r="L37" s="45">
        <f t="shared" si="3"/>
        <v>0</v>
      </c>
      <c r="M37" s="46">
        <v>71.368</v>
      </c>
    </row>
    <row r="38" spans="1:13" ht="19.5" customHeight="1">
      <c r="A38" s="44"/>
      <c r="B38" s="123" t="s">
        <v>374</v>
      </c>
      <c r="C38" s="123"/>
      <c r="D38" s="123"/>
      <c r="E38" s="123"/>
      <c r="F38" s="123"/>
      <c r="G38" s="123"/>
      <c r="H38" s="123"/>
      <c r="I38" s="123"/>
      <c r="J38" s="123"/>
      <c r="K38" s="123"/>
      <c r="L38" s="123"/>
      <c r="M38" s="123"/>
    </row>
    <row r="39" spans="1:13" ht="24.75" customHeight="1">
      <c r="A39" s="44" t="s">
        <v>375</v>
      </c>
      <c r="B39" s="40">
        <v>1</v>
      </c>
      <c r="C39" s="41" t="s">
        <v>376</v>
      </c>
      <c r="D39" s="46">
        <v>0</v>
      </c>
      <c r="E39" s="46">
        <v>0</v>
      </c>
      <c r="F39" s="46">
        <v>0</v>
      </c>
      <c r="G39" s="46">
        <v>0</v>
      </c>
      <c r="H39" s="46">
        <v>0</v>
      </c>
      <c r="I39" s="46">
        <v>0</v>
      </c>
      <c r="J39" s="46">
        <v>0</v>
      </c>
      <c r="K39" s="46">
        <v>0</v>
      </c>
      <c r="L39" s="46">
        <v>0</v>
      </c>
      <c r="M39" s="46">
        <v>0</v>
      </c>
    </row>
    <row r="40" spans="1:13" ht="24.75" customHeight="1">
      <c r="A40" s="44" t="s">
        <v>377</v>
      </c>
      <c r="B40" s="40">
        <v>2</v>
      </c>
      <c r="C40" s="41" t="s">
        <v>378</v>
      </c>
      <c r="D40" s="46">
        <v>0.214</v>
      </c>
      <c r="E40" s="46">
        <v>0</v>
      </c>
      <c r="F40" s="46">
        <v>88.32</v>
      </c>
      <c r="G40" s="46">
        <v>0.176</v>
      </c>
      <c r="H40" s="46">
        <v>0</v>
      </c>
      <c r="I40" s="46">
        <v>0.197</v>
      </c>
      <c r="J40" s="46">
        <v>0</v>
      </c>
      <c r="K40" s="46">
        <v>0.258</v>
      </c>
      <c r="L40" s="46">
        <v>0</v>
      </c>
      <c r="M40" s="46">
        <v>65.803</v>
      </c>
    </row>
    <row r="41" spans="1:13" ht="27" customHeight="1">
      <c r="A41" s="44" t="s">
        <v>379</v>
      </c>
      <c r="B41" s="127" t="s">
        <v>380</v>
      </c>
      <c r="C41" s="127"/>
      <c r="D41" s="45">
        <f>SUM(D39:D40)</f>
        <v>0.214</v>
      </c>
      <c r="E41" s="45">
        <f>SUM(E39:E40)</f>
        <v>0</v>
      </c>
      <c r="F41" s="46">
        <v>88.32</v>
      </c>
      <c r="G41" s="45">
        <f aca="true" t="shared" si="4" ref="G41:L41">SUM(G39:G40)</f>
        <v>0.176</v>
      </c>
      <c r="H41" s="45">
        <f t="shared" si="4"/>
        <v>0</v>
      </c>
      <c r="I41" s="45">
        <f t="shared" si="4"/>
        <v>0.197</v>
      </c>
      <c r="J41" s="45">
        <f t="shared" si="4"/>
        <v>0</v>
      </c>
      <c r="K41" s="45">
        <f t="shared" si="4"/>
        <v>0.258</v>
      </c>
      <c r="L41" s="45">
        <f t="shared" si="4"/>
        <v>0</v>
      </c>
      <c r="M41" s="46">
        <v>65.803</v>
      </c>
    </row>
    <row r="42" spans="1:13" ht="18.75" customHeight="1">
      <c r="A42" s="44"/>
      <c r="B42" s="123" t="s">
        <v>381</v>
      </c>
      <c r="C42" s="123"/>
      <c r="D42" s="123"/>
      <c r="E42" s="123"/>
      <c r="F42" s="123"/>
      <c r="G42" s="123"/>
      <c r="H42" s="123"/>
      <c r="I42" s="123"/>
      <c r="J42" s="123"/>
      <c r="K42" s="123"/>
      <c r="L42" s="123"/>
      <c r="M42" s="123"/>
    </row>
    <row r="43" spans="1:13" ht="12.75">
      <c r="A43" s="44" t="s">
        <v>382</v>
      </c>
      <c r="B43" s="40">
        <v>1</v>
      </c>
      <c r="C43" s="41" t="s">
        <v>383</v>
      </c>
      <c r="D43" s="46">
        <v>1.479</v>
      </c>
      <c r="E43" s="46">
        <v>0</v>
      </c>
      <c r="F43" s="46">
        <v>98.326</v>
      </c>
      <c r="G43" s="46">
        <v>5.163</v>
      </c>
      <c r="H43" s="46">
        <v>0</v>
      </c>
      <c r="I43" s="46">
        <v>4.451</v>
      </c>
      <c r="J43" s="46">
        <v>0</v>
      </c>
      <c r="K43" s="46">
        <v>0.591</v>
      </c>
      <c r="L43" s="46">
        <v>0</v>
      </c>
      <c r="M43" s="46">
        <v>85.745</v>
      </c>
    </row>
    <row r="44" spans="1:13" ht="12.75">
      <c r="A44" s="44" t="s">
        <v>384</v>
      </c>
      <c r="B44" s="40">
        <v>2</v>
      </c>
      <c r="C44" s="41" t="s">
        <v>385</v>
      </c>
      <c r="D44" s="46">
        <v>0</v>
      </c>
      <c r="E44" s="46">
        <v>0</v>
      </c>
      <c r="F44" s="46">
        <v>0</v>
      </c>
      <c r="G44" s="46">
        <v>0</v>
      </c>
      <c r="H44" s="46">
        <v>0</v>
      </c>
      <c r="I44" s="46">
        <v>0</v>
      </c>
      <c r="J44" s="46">
        <v>0</v>
      </c>
      <c r="K44" s="46">
        <v>0</v>
      </c>
      <c r="L44" s="46">
        <v>0</v>
      </c>
      <c r="M44" s="46">
        <v>0</v>
      </c>
    </row>
    <row r="45" spans="1:13" ht="28.5" customHeight="1">
      <c r="A45" s="44" t="s">
        <v>386</v>
      </c>
      <c r="B45" s="120" t="s">
        <v>387</v>
      </c>
      <c r="C45" s="120"/>
      <c r="D45" s="45">
        <f>SUM(D43:D44)</f>
        <v>1.479</v>
      </c>
      <c r="E45" s="45">
        <f>SUM(E43:E44)</f>
        <v>0</v>
      </c>
      <c r="F45" s="46">
        <v>98.326</v>
      </c>
      <c r="G45" s="45">
        <f aca="true" t="shared" si="5" ref="G45:L45">SUM(G43:G44)</f>
        <v>5.163</v>
      </c>
      <c r="H45" s="45">
        <f t="shared" si="5"/>
        <v>0</v>
      </c>
      <c r="I45" s="45">
        <f t="shared" si="5"/>
        <v>4.451</v>
      </c>
      <c r="J45" s="45">
        <f t="shared" si="5"/>
        <v>0</v>
      </c>
      <c r="K45" s="45">
        <f t="shared" si="5"/>
        <v>0.591</v>
      </c>
      <c r="L45" s="45">
        <f t="shared" si="5"/>
        <v>0</v>
      </c>
      <c r="M45" s="46">
        <v>85.745</v>
      </c>
    </row>
    <row r="46" spans="1:13" ht="18.75" customHeight="1">
      <c r="A46" s="44"/>
      <c r="B46" s="128" t="s">
        <v>388</v>
      </c>
      <c r="C46" s="128"/>
      <c r="D46" s="128"/>
      <c r="E46" s="128"/>
      <c r="F46" s="128"/>
      <c r="G46" s="128"/>
      <c r="H46" s="128"/>
      <c r="I46" s="128"/>
      <c r="J46" s="128"/>
      <c r="K46" s="128"/>
      <c r="L46" s="128"/>
      <c r="M46" s="128"/>
    </row>
    <row r="47" spans="1:13" ht="18">
      <c r="A47" s="44" t="s">
        <v>389</v>
      </c>
      <c r="B47" s="40">
        <v>1</v>
      </c>
      <c r="C47" s="41" t="s">
        <v>390</v>
      </c>
      <c r="D47" s="46">
        <v>0</v>
      </c>
      <c r="E47" s="46">
        <v>0</v>
      </c>
      <c r="F47" s="46">
        <v>0</v>
      </c>
      <c r="G47" s="46">
        <v>0</v>
      </c>
      <c r="H47" s="46">
        <v>0</v>
      </c>
      <c r="I47" s="46">
        <v>0</v>
      </c>
      <c r="J47" s="46">
        <v>0</v>
      </c>
      <c r="K47" s="46">
        <v>0</v>
      </c>
      <c r="L47" s="46">
        <v>0</v>
      </c>
      <c r="M47" s="46">
        <v>0</v>
      </c>
    </row>
    <row r="48" spans="1:13" ht="12.75" customHeight="1">
      <c r="A48" s="44" t="s">
        <v>391</v>
      </c>
      <c r="B48" s="129" t="s">
        <v>392</v>
      </c>
      <c r="C48" s="129"/>
      <c r="D48" s="45">
        <f>D47</f>
        <v>0</v>
      </c>
      <c r="E48" s="45">
        <f>E47</f>
        <v>0</v>
      </c>
      <c r="F48" s="46">
        <v>0</v>
      </c>
      <c r="G48" s="45">
        <f aca="true" t="shared" si="6" ref="G48:L48">G47</f>
        <v>0</v>
      </c>
      <c r="H48" s="45">
        <f t="shared" si="6"/>
        <v>0</v>
      </c>
      <c r="I48" s="45">
        <f t="shared" si="6"/>
        <v>0</v>
      </c>
      <c r="J48" s="45">
        <f t="shared" si="6"/>
        <v>0</v>
      </c>
      <c r="K48" s="45">
        <f t="shared" si="6"/>
        <v>0</v>
      </c>
      <c r="L48" s="45">
        <f t="shared" si="6"/>
        <v>0</v>
      </c>
      <c r="M48" s="46">
        <v>0</v>
      </c>
    </row>
    <row r="49" spans="1:13" ht="16.5" customHeight="1">
      <c r="A49" s="44"/>
      <c r="B49" s="123" t="s">
        <v>393</v>
      </c>
      <c r="C49" s="123"/>
      <c r="D49" s="123"/>
      <c r="E49" s="123"/>
      <c r="F49" s="123"/>
      <c r="G49" s="123"/>
      <c r="H49" s="123"/>
      <c r="I49" s="123"/>
      <c r="J49" s="123"/>
      <c r="K49" s="123"/>
      <c r="L49" s="123"/>
      <c r="M49" s="123"/>
    </row>
    <row r="50" spans="1:13" ht="12.75">
      <c r="A50" s="44" t="s">
        <v>394</v>
      </c>
      <c r="B50" s="40">
        <v>1</v>
      </c>
      <c r="C50" s="41" t="s">
        <v>395</v>
      </c>
      <c r="D50" s="46">
        <v>0.157</v>
      </c>
      <c r="E50" s="46">
        <v>0</v>
      </c>
      <c r="F50" s="46">
        <v>23.647</v>
      </c>
      <c r="G50" s="46">
        <v>0.167</v>
      </c>
      <c r="H50" s="46">
        <v>0</v>
      </c>
      <c r="I50" s="46">
        <v>0</v>
      </c>
      <c r="J50" s="46">
        <v>0</v>
      </c>
      <c r="K50" s="46">
        <v>0.262</v>
      </c>
      <c r="L50" s="46">
        <v>0</v>
      </c>
      <c r="M50" s="46">
        <v>32.01</v>
      </c>
    </row>
    <row r="51" spans="1:13" ht="27">
      <c r="A51" s="44" t="s">
        <v>396</v>
      </c>
      <c r="B51" s="40">
        <v>2</v>
      </c>
      <c r="C51" s="41" t="s">
        <v>397</v>
      </c>
      <c r="D51" s="46">
        <v>11.922</v>
      </c>
      <c r="E51" s="46">
        <v>0</v>
      </c>
      <c r="F51" s="46">
        <v>0</v>
      </c>
      <c r="G51" s="46">
        <v>1.195</v>
      </c>
      <c r="H51" s="46">
        <v>0</v>
      </c>
      <c r="I51" s="46">
        <v>1.341</v>
      </c>
      <c r="J51" s="46">
        <v>0</v>
      </c>
      <c r="K51" s="46">
        <v>0.079</v>
      </c>
      <c r="L51" s="46">
        <v>0</v>
      </c>
      <c r="M51" s="46">
        <v>64.159</v>
      </c>
    </row>
    <row r="52" spans="1:13" ht="24.75" customHeight="1">
      <c r="A52" s="44" t="s">
        <v>398</v>
      </c>
      <c r="B52" s="126" t="s">
        <v>393</v>
      </c>
      <c r="C52" s="126"/>
      <c r="D52" s="45">
        <f>SUM(D50:D51)</f>
        <v>12.079</v>
      </c>
      <c r="E52" s="45">
        <f>SUM(E50:E51)</f>
        <v>0</v>
      </c>
      <c r="F52" s="46">
        <v>1.245</v>
      </c>
      <c r="G52" s="45">
        <f aca="true" t="shared" si="7" ref="G52:L52">SUM(G50:G51)</f>
        <v>1.362</v>
      </c>
      <c r="H52" s="45">
        <f t="shared" si="7"/>
        <v>0</v>
      </c>
      <c r="I52" s="45">
        <f t="shared" si="7"/>
        <v>1.341</v>
      </c>
      <c r="J52" s="45">
        <f t="shared" si="7"/>
        <v>0</v>
      </c>
      <c r="K52" s="45">
        <f t="shared" si="7"/>
        <v>0.341</v>
      </c>
      <c r="L52" s="45">
        <f t="shared" si="7"/>
        <v>0</v>
      </c>
      <c r="M52" s="46">
        <v>41.734</v>
      </c>
    </row>
    <row r="53" spans="1:13" ht="15" customHeight="1">
      <c r="A53" s="44"/>
      <c r="B53" s="123" t="s">
        <v>399</v>
      </c>
      <c r="C53" s="123"/>
      <c r="D53" s="123"/>
      <c r="E53" s="123"/>
      <c r="F53" s="123"/>
      <c r="G53" s="123"/>
      <c r="H53" s="123"/>
      <c r="I53" s="123"/>
      <c r="J53" s="123"/>
      <c r="K53" s="123"/>
      <c r="L53" s="123"/>
      <c r="M53" s="123"/>
    </row>
    <row r="54" spans="1:13" ht="12.75">
      <c r="A54" s="44" t="s">
        <v>400</v>
      </c>
      <c r="B54" s="40">
        <v>1</v>
      </c>
      <c r="C54" s="41" t="s">
        <v>401</v>
      </c>
      <c r="D54" s="46">
        <v>0.012</v>
      </c>
      <c r="E54" s="46">
        <v>0</v>
      </c>
      <c r="F54" s="46">
        <v>0.244</v>
      </c>
      <c r="G54" s="46">
        <v>0.013</v>
      </c>
      <c r="H54" s="46">
        <v>0</v>
      </c>
      <c r="I54" s="46">
        <v>0.014</v>
      </c>
      <c r="J54" s="46">
        <v>0</v>
      </c>
      <c r="K54" s="46">
        <v>8.983</v>
      </c>
      <c r="L54" s="46">
        <v>59.214</v>
      </c>
      <c r="M54" s="46">
        <v>73.616</v>
      </c>
    </row>
    <row r="55" spans="1:13" ht="18">
      <c r="A55" s="44" t="s">
        <v>402</v>
      </c>
      <c r="B55" s="40">
        <v>2</v>
      </c>
      <c r="C55" s="41" t="s">
        <v>403</v>
      </c>
      <c r="D55" s="46">
        <v>0.862</v>
      </c>
      <c r="E55" s="46">
        <v>0</v>
      </c>
      <c r="F55" s="46">
        <v>99.702</v>
      </c>
      <c r="G55" s="46">
        <v>0.514</v>
      </c>
      <c r="H55" s="46">
        <v>0</v>
      </c>
      <c r="I55" s="46">
        <v>0.576</v>
      </c>
      <c r="J55" s="46">
        <v>0</v>
      </c>
      <c r="K55" s="46">
        <v>0.408</v>
      </c>
      <c r="L55" s="46">
        <v>0</v>
      </c>
      <c r="M55" s="46">
        <v>90.012</v>
      </c>
    </row>
    <row r="56" spans="1:13" ht="12.75">
      <c r="A56" s="44" t="s">
        <v>404</v>
      </c>
      <c r="B56" s="40">
        <v>3</v>
      </c>
      <c r="C56" s="41" t="s">
        <v>405</v>
      </c>
      <c r="D56" s="46">
        <v>5.627</v>
      </c>
      <c r="E56" s="46">
        <v>0</v>
      </c>
      <c r="F56" s="46">
        <v>74.729</v>
      </c>
      <c r="G56" s="46">
        <v>5.768</v>
      </c>
      <c r="H56" s="46">
        <v>0</v>
      </c>
      <c r="I56" s="46">
        <v>6.471</v>
      </c>
      <c r="J56" s="46">
        <v>0</v>
      </c>
      <c r="K56" s="46">
        <v>5.726</v>
      </c>
      <c r="L56" s="46">
        <v>0</v>
      </c>
      <c r="M56" s="46">
        <v>69.052</v>
      </c>
    </row>
    <row r="57" spans="1:13" ht="12.75">
      <c r="A57" s="44" t="s">
        <v>406</v>
      </c>
      <c r="B57" s="40">
        <v>4</v>
      </c>
      <c r="C57" s="41" t="s">
        <v>407</v>
      </c>
      <c r="D57" s="46">
        <v>8.324</v>
      </c>
      <c r="E57" s="46">
        <v>17.852</v>
      </c>
      <c r="F57" s="46">
        <v>84.451</v>
      </c>
      <c r="G57" s="46">
        <v>5.165</v>
      </c>
      <c r="H57" s="46">
        <v>0</v>
      </c>
      <c r="I57" s="46">
        <v>4.737</v>
      </c>
      <c r="J57" s="46">
        <v>0</v>
      </c>
      <c r="K57" s="46">
        <v>4.971</v>
      </c>
      <c r="L57" s="46">
        <v>11.096</v>
      </c>
      <c r="M57" s="46">
        <v>71.834</v>
      </c>
    </row>
    <row r="58" spans="1:13" ht="27">
      <c r="A58" s="44" t="s">
        <v>408</v>
      </c>
      <c r="B58" s="40">
        <v>5</v>
      </c>
      <c r="C58" s="41" t="s">
        <v>409</v>
      </c>
      <c r="D58" s="46">
        <v>0.018</v>
      </c>
      <c r="E58" s="46">
        <v>0</v>
      </c>
      <c r="F58" s="46">
        <v>100</v>
      </c>
      <c r="G58" s="46">
        <v>0.019</v>
      </c>
      <c r="H58" s="46">
        <v>0</v>
      </c>
      <c r="I58" s="46">
        <v>0.027</v>
      </c>
      <c r="J58" s="46">
        <v>0</v>
      </c>
      <c r="K58" s="46">
        <v>0</v>
      </c>
      <c r="L58" s="46">
        <v>0</v>
      </c>
      <c r="M58" s="46">
        <v>0</v>
      </c>
    </row>
    <row r="59" spans="1:13" ht="18">
      <c r="A59" s="44" t="s">
        <v>410</v>
      </c>
      <c r="B59" s="40">
        <v>6</v>
      </c>
      <c r="C59" s="41" t="s">
        <v>411</v>
      </c>
      <c r="D59" s="46">
        <v>0</v>
      </c>
      <c r="E59" s="46">
        <v>0</v>
      </c>
      <c r="F59" s="46">
        <v>0</v>
      </c>
      <c r="G59" s="46">
        <v>0</v>
      </c>
      <c r="H59" s="46">
        <v>0</v>
      </c>
      <c r="I59" s="46">
        <v>0</v>
      </c>
      <c r="J59" s="46">
        <v>0</v>
      </c>
      <c r="K59" s="46">
        <v>0</v>
      </c>
      <c r="L59" s="46">
        <v>0</v>
      </c>
      <c r="M59" s="46">
        <v>0</v>
      </c>
    </row>
    <row r="60" spans="1:13" ht="18">
      <c r="A60" s="44" t="s">
        <v>412</v>
      </c>
      <c r="B60" s="40">
        <v>7</v>
      </c>
      <c r="C60" s="41" t="s">
        <v>413</v>
      </c>
      <c r="D60" s="46">
        <v>0</v>
      </c>
      <c r="E60" s="46">
        <v>0</v>
      </c>
      <c r="F60" s="46">
        <v>0</v>
      </c>
      <c r="G60" s="46">
        <v>0</v>
      </c>
      <c r="H60" s="46">
        <v>0</v>
      </c>
      <c r="I60" s="46">
        <v>0</v>
      </c>
      <c r="J60" s="46">
        <v>0</v>
      </c>
      <c r="K60" s="46">
        <v>0</v>
      </c>
      <c r="L60" s="46">
        <v>0</v>
      </c>
      <c r="M60" s="46">
        <v>0</v>
      </c>
    </row>
    <row r="61" spans="1:13" ht="18">
      <c r="A61" s="44" t="s">
        <v>414</v>
      </c>
      <c r="B61" s="40">
        <v>8</v>
      </c>
      <c r="C61" s="41" t="s">
        <v>415</v>
      </c>
      <c r="D61" s="46">
        <v>0</v>
      </c>
      <c r="E61" s="46">
        <v>0</v>
      </c>
      <c r="F61" s="46">
        <v>0</v>
      </c>
      <c r="G61" s="46">
        <v>0</v>
      </c>
      <c r="H61" s="46">
        <v>0</v>
      </c>
      <c r="I61" s="46">
        <v>0</v>
      </c>
      <c r="J61" s="46">
        <v>0</v>
      </c>
      <c r="K61" s="46">
        <v>0</v>
      </c>
      <c r="L61" s="46">
        <v>0</v>
      </c>
      <c r="M61" s="46">
        <v>0</v>
      </c>
    </row>
    <row r="62" spans="1:13" ht="27.75" customHeight="1">
      <c r="A62" s="44" t="s">
        <v>416</v>
      </c>
      <c r="B62" s="125" t="s">
        <v>417</v>
      </c>
      <c r="C62" s="125"/>
      <c r="D62" s="45">
        <f>SUM(D54:D61)</f>
        <v>14.843</v>
      </c>
      <c r="E62" s="45">
        <f>SUM(E54:E61)</f>
        <v>17.852</v>
      </c>
      <c r="F62" s="46">
        <v>64.079</v>
      </c>
      <c r="G62" s="45">
        <f aca="true" t="shared" si="8" ref="G62:L62">SUM(G54:G61)</f>
        <v>11.479000000000001</v>
      </c>
      <c r="H62" s="45">
        <f t="shared" si="8"/>
        <v>0</v>
      </c>
      <c r="I62" s="45">
        <f t="shared" si="8"/>
        <v>11.825</v>
      </c>
      <c r="J62" s="45">
        <f t="shared" si="8"/>
        <v>0</v>
      </c>
      <c r="K62" s="45">
        <f t="shared" si="8"/>
        <v>20.088</v>
      </c>
      <c r="L62" s="45">
        <f t="shared" si="8"/>
        <v>70.31</v>
      </c>
      <c r="M62" s="46">
        <v>71.58</v>
      </c>
    </row>
    <row r="63" spans="1:13" ht="15" customHeight="1">
      <c r="A63" s="44"/>
      <c r="B63" s="123" t="s">
        <v>418</v>
      </c>
      <c r="C63" s="123"/>
      <c r="D63" s="123"/>
      <c r="E63" s="123"/>
      <c r="F63" s="123"/>
      <c r="G63" s="123"/>
      <c r="H63" s="123"/>
      <c r="I63" s="123"/>
      <c r="J63" s="123"/>
      <c r="K63" s="123"/>
      <c r="L63" s="123"/>
      <c r="M63" s="123"/>
    </row>
    <row r="64" spans="1:13" ht="12.75">
      <c r="A64" s="44" t="s">
        <v>419</v>
      </c>
      <c r="B64" s="47">
        <v>1</v>
      </c>
      <c r="C64" s="41" t="s">
        <v>420</v>
      </c>
      <c r="D64" s="46">
        <v>0</v>
      </c>
      <c r="E64" s="46">
        <v>0</v>
      </c>
      <c r="F64" s="46">
        <v>0</v>
      </c>
      <c r="G64" s="46">
        <v>0</v>
      </c>
      <c r="H64" s="46">
        <v>0</v>
      </c>
      <c r="I64" s="46">
        <v>0</v>
      </c>
      <c r="J64" s="46">
        <v>0</v>
      </c>
      <c r="K64" s="46">
        <v>0</v>
      </c>
      <c r="L64" s="46">
        <v>0</v>
      </c>
      <c r="M64" s="46">
        <v>0</v>
      </c>
    </row>
    <row r="65" spans="1:13" ht="12.75">
      <c r="A65" s="44" t="s">
        <v>421</v>
      </c>
      <c r="B65" s="47">
        <v>2</v>
      </c>
      <c r="C65" s="41" t="s">
        <v>422</v>
      </c>
      <c r="D65" s="46">
        <v>0</v>
      </c>
      <c r="E65" s="46">
        <v>0</v>
      </c>
      <c r="F65" s="46">
        <v>0</v>
      </c>
      <c r="G65" s="46">
        <v>0</v>
      </c>
      <c r="H65" s="46">
        <v>0</v>
      </c>
      <c r="I65" s="46">
        <v>0</v>
      </c>
      <c r="J65" s="46">
        <v>0</v>
      </c>
      <c r="K65" s="46">
        <v>0</v>
      </c>
      <c r="L65" s="46">
        <v>0</v>
      </c>
      <c r="M65" s="46">
        <v>0</v>
      </c>
    </row>
    <row r="66" spans="1:13" ht="12.75">
      <c r="A66" s="44" t="s">
        <v>423</v>
      </c>
      <c r="B66" s="47">
        <v>3</v>
      </c>
      <c r="C66" s="41" t="s">
        <v>424</v>
      </c>
      <c r="D66" s="46">
        <v>0</v>
      </c>
      <c r="E66" s="46">
        <v>0</v>
      </c>
      <c r="F66" s="46">
        <v>0</v>
      </c>
      <c r="G66" s="46">
        <v>0</v>
      </c>
      <c r="H66" s="46">
        <v>0</v>
      </c>
      <c r="I66" s="46">
        <v>0</v>
      </c>
      <c r="J66" s="46">
        <v>0</v>
      </c>
      <c r="K66" s="46">
        <v>0</v>
      </c>
      <c r="L66" s="46">
        <v>0</v>
      </c>
      <c r="M66" s="46">
        <v>0</v>
      </c>
    </row>
    <row r="67" spans="1:13" ht="12.75">
      <c r="A67" s="44" t="s">
        <v>425</v>
      </c>
      <c r="B67" s="47">
        <v>4</v>
      </c>
      <c r="C67" s="41" t="s">
        <v>426</v>
      </c>
      <c r="D67" s="46">
        <v>0</v>
      </c>
      <c r="E67" s="46">
        <v>0</v>
      </c>
      <c r="F67" s="46">
        <v>0</v>
      </c>
      <c r="G67" s="46">
        <v>0</v>
      </c>
      <c r="H67" s="46">
        <v>0</v>
      </c>
      <c r="I67" s="46">
        <v>0</v>
      </c>
      <c r="J67" s="46">
        <v>0</v>
      </c>
      <c r="K67" s="46">
        <v>0</v>
      </c>
      <c r="L67" s="46">
        <v>0</v>
      </c>
      <c r="M67" s="46">
        <v>0</v>
      </c>
    </row>
    <row r="68" spans="1:13" ht="12.75">
      <c r="A68" s="44" t="s">
        <v>427</v>
      </c>
      <c r="B68" s="47">
        <v>5</v>
      </c>
      <c r="C68" s="41" t="s">
        <v>428</v>
      </c>
      <c r="D68" s="46">
        <v>15.263</v>
      </c>
      <c r="E68" s="46">
        <v>0</v>
      </c>
      <c r="F68" s="46">
        <v>51.14</v>
      </c>
      <c r="G68" s="46">
        <v>24.122</v>
      </c>
      <c r="H68" s="46">
        <v>0</v>
      </c>
      <c r="I68" s="46">
        <v>25.625</v>
      </c>
      <c r="J68" s="46">
        <v>0</v>
      </c>
      <c r="K68" s="46">
        <v>6.824</v>
      </c>
      <c r="L68" s="46">
        <v>10.678</v>
      </c>
      <c r="M68" s="46">
        <v>63.173</v>
      </c>
    </row>
    <row r="69" spans="1:13" ht="29.25" customHeight="1">
      <c r="A69" s="44" t="s">
        <v>429</v>
      </c>
      <c r="B69" s="120" t="s">
        <v>430</v>
      </c>
      <c r="C69" s="120"/>
      <c r="D69" s="45">
        <f>SUM(D64:D68)</f>
        <v>15.263</v>
      </c>
      <c r="E69" s="45">
        <f>SUM(E64:E68)</f>
        <v>0</v>
      </c>
      <c r="F69" s="46">
        <v>51.14</v>
      </c>
      <c r="G69" s="45">
        <f aca="true" t="shared" si="9" ref="G69:L69">SUM(G64:G68)</f>
        <v>24.122</v>
      </c>
      <c r="H69" s="45">
        <f t="shared" si="9"/>
        <v>0</v>
      </c>
      <c r="I69" s="45">
        <f t="shared" si="9"/>
        <v>25.625</v>
      </c>
      <c r="J69" s="45">
        <f t="shared" si="9"/>
        <v>0</v>
      </c>
      <c r="K69" s="45">
        <f t="shared" si="9"/>
        <v>6.824</v>
      </c>
      <c r="L69" s="45">
        <f t="shared" si="9"/>
        <v>10.678</v>
      </c>
      <c r="M69" s="46">
        <v>63.173</v>
      </c>
    </row>
    <row r="70" spans="1:13" ht="17.25" customHeight="1">
      <c r="A70" s="44"/>
      <c r="B70" s="123" t="s">
        <v>431</v>
      </c>
      <c r="C70" s="123"/>
      <c r="D70" s="123"/>
      <c r="E70" s="123"/>
      <c r="F70" s="123"/>
      <c r="G70" s="123"/>
      <c r="H70" s="123"/>
      <c r="I70" s="123"/>
      <c r="J70" s="123"/>
      <c r="K70" s="123"/>
      <c r="L70" s="123"/>
      <c r="M70" s="123"/>
    </row>
    <row r="71" spans="1:13" ht="12.75">
      <c r="A71" s="44" t="s">
        <v>432</v>
      </c>
      <c r="B71" s="40">
        <v>1</v>
      </c>
      <c r="C71" s="41" t="s">
        <v>433</v>
      </c>
      <c r="D71" s="46">
        <v>0.089</v>
      </c>
      <c r="E71" s="46">
        <v>0</v>
      </c>
      <c r="F71" s="46">
        <v>78.352</v>
      </c>
      <c r="G71" s="46">
        <v>0.113</v>
      </c>
      <c r="H71" s="46">
        <v>0</v>
      </c>
      <c r="I71" s="46">
        <v>0.127</v>
      </c>
      <c r="J71" s="46">
        <v>0</v>
      </c>
      <c r="K71" s="46">
        <v>0.3</v>
      </c>
      <c r="L71" s="46">
        <v>0</v>
      </c>
      <c r="M71" s="46">
        <v>81.797</v>
      </c>
    </row>
    <row r="72" spans="1:13" ht="14.25" customHeight="1">
      <c r="A72" s="44" t="s">
        <v>434</v>
      </c>
      <c r="B72" s="40">
        <v>2</v>
      </c>
      <c r="C72" s="41" t="s">
        <v>435</v>
      </c>
      <c r="D72" s="46">
        <v>0</v>
      </c>
      <c r="E72" s="46">
        <v>0</v>
      </c>
      <c r="F72" s="46">
        <v>0</v>
      </c>
      <c r="G72" s="46">
        <v>0</v>
      </c>
      <c r="H72" s="46">
        <v>0</v>
      </c>
      <c r="I72" s="46">
        <v>0</v>
      </c>
      <c r="J72" s="46">
        <v>0</v>
      </c>
      <c r="K72" s="46">
        <v>0</v>
      </c>
      <c r="L72" s="46">
        <v>0</v>
      </c>
      <c r="M72" s="46">
        <v>0</v>
      </c>
    </row>
    <row r="73" spans="1:13" ht="18" customHeight="1">
      <c r="A73" s="44" t="s">
        <v>436</v>
      </c>
      <c r="B73" s="124" t="s">
        <v>437</v>
      </c>
      <c r="C73" s="124"/>
      <c r="D73" s="45">
        <f>SUM(D71:D72)</f>
        <v>0.089</v>
      </c>
      <c r="E73" s="45">
        <f>SUM(E71:E72)</f>
        <v>0</v>
      </c>
      <c r="F73" s="46">
        <v>78.352</v>
      </c>
      <c r="G73" s="45">
        <f aca="true" t="shared" si="10" ref="G73:L73">SUM(G71:G72)</f>
        <v>0.113</v>
      </c>
      <c r="H73" s="45">
        <f t="shared" si="10"/>
        <v>0</v>
      </c>
      <c r="I73" s="45">
        <f t="shared" si="10"/>
        <v>0.127</v>
      </c>
      <c r="J73" s="45">
        <f t="shared" si="10"/>
        <v>0</v>
      </c>
      <c r="K73" s="45">
        <f t="shared" si="10"/>
        <v>0.3</v>
      </c>
      <c r="L73" s="45">
        <f t="shared" si="10"/>
        <v>0</v>
      </c>
      <c r="M73" s="46">
        <v>81.797</v>
      </c>
    </row>
    <row r="74" spans="1:13" ht="15" customHeight="1">
      <c r="A74" s="44"/>
      <c r="B74" s="123" t="s">
        <v>438</v>
      </c>
      <c r="C74" s="123"/>
      <c r="D74" s="123"/>
      <c r="E74" s="123"/>
      <c r="F74" s="123"/>
      <c r="G74" s="123"/>
      <c r="H74" s="123"/>
      <c r="I74" s="123"/>
      <c r="J74" s="123"/>
      <c r="K74" s="123"/>
      <c r="L74" s="123"/>
      <c r="M74" s="123"/>
    </row>
    <row r="75" spans="1:13" ht="18">
      <c r="A75" s="44" t="s">
        <v>439</v>
      </c>
      <c r="B75" s="40">
        <v>1</v>
      </c>
      <c r="C75" s="41" t="s">
        <v>440</v>
      </c>
      <c r="D75" s="46">
        <v>0.168</v>
      </c>
      <c r="E75" s="46">
        <v>0</v>
      </c>
      <c r="F75" s="46">
        <v>65.69</v>
      </c>
      <c r="G75" s="46">
        <v>0.18</v>
      </c>
      <c r="H75" s="46">
        <v>0</v>
      </c>
      <c r="I75" s="46">
        <v>0.202</v>
      </c>
      <c r="J75" s="46">
        <v>0</v>
      </c>
      <c r="K75" s="46">
        <v>0.191</v>
      </c>
      <c r="L75" s="46">
        <v>0</v>
      </c>
      <c r="M75" s="46">
        <v>60.508</v>
      </c>
    </row>
    <row r="76" spans="1:13" ht="12.75">
      <c r="A76" s="44" t="s">
        <v>441</v>
      </c>
      <c r="B76" s="40">
        <v>2</v>
      </c>
      <c r="C76" s="41" t="s">
        <v>442</v>
      </c>
      <c r="D76" s="46">
        <v>0.43</v>
      </c>
      <c r="E76" s="46">
        <v>0</v>
      </c>
      <c r="F76" s="46">
        <v>69.522</v>
      </c>
      <c r="G76" s="46">
        <v>0.387</v>
      </c>
      <c r="H76" s="46">
        <v>0</v>
      </c>
      <c r="I76" s="46">
        <v>0.434</v>
      </c>
      <c r="J76" s="46">
        <v>0</v>
      </c>
      <c r="K76" s="46">
        <v>0.471</v>
      </c>
      <c r="L76" s="46">
        <v>0</v>
      </c>
      <c r="M76" s="46">
        <v>71.672</v>
      </c>
    </row>
    <row r="77" spans="1:13" ht="12.75">
      <c r="A77" s="44" t="s">
        <v>443</v>
      </c>
      <c r="B77" s="40">
        <v>3</v>
      </c>
      <c r="C77" s="41" t="s">
        <v>444</v>
      </c>
      <c r="D77" s="46">
        <v>0.184</v>
      </c>
      <c r="E77" s="46">
        <v>0</v>
      </c>
      <c r="F77" s="46">
        <v>63.704</v>
      </c>
      <c r="G77" s="46">
        <v>0.197</v>
      </c>
      <c r="H77" s="46">
        <v>0</v>
      </c>
      <c r="I77" s="46">
        <v>0.221</v>
      </c>
      <c r="J77" s="46">
        <v>0</v>
      </c>
      <c r="K77" s="46">
        <v>0.24</v>
      </c>
      <c r="L77" s="46">
        <v>0</v>
      </c>
      <c r="M77" s="46">
        <v>65.82</v>
      </c>
    </row>
    <row r="78" spans="1:13" ht="18">
      <c r="A78" s="44" t="s">
        <v>445</v>
      </c>
      <c r="B78" s="40">
        <v>4</v>
      </c>
      <c r="C78" s="41" t="s">
        <v>446</v>
      </c>
      <c r="D78" s="46">
        <v>0.684</v>
      </c>
      <c r="E78" s="46">
        <v>0</v>
      </c>
      <c r="F78" s="46">
        <v>93.073</v>
      </c>
      <c r="G78" s="46">
        <v>0.674</v>
      </c>
      <c r="H78" s="46">
        <v>0</v>
      </c>
      <c r="I78" s="46">
        <v>0.756</v>
      </c>
      <c r="J78" s="46">
        <v>0</v>
      </c>
      <c r="K78" s="46">
        <v>0.325</v>
      </c>
      <c r="L78" s="46">
        <v>0</v>
      </c>
      <c r="M78" s="46">
        <v>79.917</v>
      </c>
    </row>
    <row r="79" spans="1:13" ht="12.75">
      <c r="A79" s="44" t="s">
        <v>447</v>
      </c>
      <c r="B79" s="40">
        <v>5</v>
      </c>
      <c r="C79" s="41" t="s">
        <v>448</v>
      </c>
      <c r="D79" s="46">
        <v>0.026</v>
      </c>
      <c r="E79" s="46">
        <v>0</v>
      </c>
      <c r="F79" s="46">
        <v>14.91</v>
      </c>
      <c r="G79" s="46">
        <v>0.025</v>
      </c>
      <c r="H79" s="46">
        <v>0</v>
      </c>
      <c r="I79" s="46">
        <v>0.028</v>
      </c>
      <c r="J79" s="46">
        <v>0</v>
      </c>
      <c r="K79" s="46">
        <v>0.331</v>
      </c>
      <c r="L79" s="46">
        <v>0</v>
      </c>
      <c r="M79" s="46">
        <v>52.642</v>
      </c>
    </row>
    <row r="80" spans="1:13" ht="12.75">
      <c r="A80" s="44" t="s">
        <v>449</v>
      </c>
      <c r="B80" s="40">
        <v>6</v>
      </c>
      <c r="C80" s="41" t="s">
        <v>450</v>
      </c>
      <c r="D80" s="46">
        <v>0</v>
      </c>
      <c r="E80" s="46">
        <v>0</v>
      </c>
      <c r="F80" s="46">
        <v>0</v>
      </c>
      <c r="G80" s="46">
        <v>0</v>
      </c>
      <c r="H80" s="46">
        <v>0</v>
      </c>
      <c r="I80" s="46">
        <v>0</v>
      </c>
      <c r="J80" s="46">
        <v>0</v>
      </c>
      <c r="K80" s="46">
        <v>0</v>
      </c>
      <c r="L80" s="46">
        <v>0</v>
      </c>
      <c r="M80" s="46">
        <v>0</v>
      </c>
    </row>
    <row r="81" spans="1:13" ht="27">
      <c r="A81" s="44" t="s">
        <v>451</v>
      </c>
      <c r="B81" s="40">
        <v>7</v>
      </c>
      <c r="C81" s="41" t="s">
        <v>452</v>
      </c>
      <c r="D81" s="46">
        <v>1.269</v>
      </c>
      <c r="E81" s="46">
        <v>0</v>
      </c>
      <c r="F81" s="46">
        <v>100</v>
      </c>
      <c r="G81" s="46">
        <v>1.355</v>
      </c>
      <c r="H81" s="46">
        <v>0</v>
      </c>
      <c r="I81" s="46">
        <v>1.52</v>
      </c>
      <c r="J81" s="46">
        <v>0</v>
      </c>
      <c r="K81" s="46">
        <v>1.296</v>
      </c>
      <c r="L81" s="46">
        <v>0</v>
      </c>
      <c r="M81" s="46">
        <v>100</v>
      </c>
    </row>
    <row r="82" spans="1:13" ht="12.75">
      <c r="A82" s="44" t="s">
        <v>453</v>
      </c>
      <c r="B82" s="40">
        <v>8</v>
      </c>
      <c r="C82" s="41" t="s">
        <v>454</v>
      </c>
      <c r="D82" s="46">
        <v>0.09</v>
      </c>
      <c r="E82" s="46">
        <v>0</v>
      </c>
      <c r="F82" s="46">
        <v>69.099</v>
      </c>
      <c r="G82" s="46">
        <v>0.096</v>
      </c>
      <c r="H82" s="46">
        <v>0</v>
      </c>
      <c r="I82" s="46">
        <v>0.108</v>
      </c>
      <c r="J82" s="46">
        <v>0</v>
      </c>
      <c r="K82" s="46">
        <v>0.427</v>
      </c>
      <c r="L82" s="46">
        <v>0</v>
      </c>
      <c r="M82" s="46">
        <v>96.61</v>
      </c>
    </row>
    <row r="83" spans="1:13" ht="12.75">
      <c r="A83" s="44" t="s">
        <v>455</v>
      </c>
      <c r="B83" s="40">
        <v>9</v>
      </c>
      <c r="C83" s="41" t="s">
        <v>456</v>
      </c>
      <c r="D83" s="46">
        <v>3.274</v>
      </c>
      <c r="E83" s="46">
        <v>0</v>
      </c>
      <c r="F83" s="46">
        <v>61.114</v>
      </c>
      <c r="G83" s="46">
        <v>0.446</v>
      </c>
      <c r="H83" s="46">
        <v>0</v>
      </c>
      <c r="I83" s="46">
        <v>0.498</v>
      </c>
      <c r="J83" s="46">
        <v>0</v>
      </c>
      <c r="K83" s="46">
        <v>0.694</v>
      </c>
      <c r="L83" s="46">
        <v>0</v>
      </c>
      <c r="M83" s="46">
        <v>65.073</v>
      </c>
    </row>
    <row r="84" spans="1:13" ht="27.75" customHeight="1">
      <c r="A84" s="44" t="s">
        <v>457</v>
      </c>
      <c r="B84" s="124" t="s">
        <v>458</v>
      </c>
      <c r="C84" s="124"/>
      <c r="D84" s="45">
        <f>SUM(D75:D83)</f>
        <v>6.125</v>
      </c>
      <c r="E84" s="45">
        <f>SUM(E75:E83)</f>
        <v>0</v>
      </c>
      <c r="F84" s="46">
        <v>71.673</v>
      </c>
      <c r="G84" s="45">
        <f aca="true" t="shared" si="11" ref="G84:L84">SUM(G75:G83)</f>
        <v>3.3600000000000003</v>
      </c>
      <c r="H84" s="45">
        <f t="shared" si="11"/>
        <v>0</v>
      </c>
      <c r="I84" s="45">
        <f t="shared" si="11"/>
        <v>3.7670000000000003</v>
      </c>
      <c r="J84" s="45">
        <f t="shared" si="11"/>
        <v>0</v>
      </c>
      <c r="K84" s="45">
        <f t="shared" si="11"/>
        <v>3.975</v>
      </c>
      <c r="L84" s="45">
        <f t="shared" si="11"/>
        <v>0</v>
      </c>
      <c r="M84" s="46">
        <v>76.96</v>
      </c>
    </row>
    <row r="85" spans="1:13" ht="15" customHeight="1">
      <c r="A85" s="44"/>
      <c r="B85" s="123" t="s">
        <v>459</v>
      </c>
      <c r="C85" s="123"/>
      <c r="D85" s="123"/>
      <c r="E85" s="123"/>
      <c r="F85" s="123"/>
      <c r="G85" s="123"/>
      <c r="H85" s="123"/>
      <c r="I85" s="123"/>
      <c r="J85" s="123"/>
      <c r="K85" s="123"/>
      <c r="L85" s="123"/>
      <c r="M85" s="123"/>
    </row>
    <row r="86" spans="1:13" ht="27">
      <c r="A86" s="44" t="s">
        <v>460</v>
      </c>
      <c r="B86" s="40">
        <v>1</v>
      </c>
      <c r="C86" s="41" t="s">
        <v>461</v>
      </c>
      <c r="D86" s="46">
        <v>0</v>
      </c>
      <c r="E86" s="46">
        <v>0</v>
      </c>
      <c r="F86" s="46">
        <v>0</v>
      </c>
      <c r="G86" s="46">
        <v>0</v>
      </c>
      <c r="H86" s="46">
        <v>0</v>
      </c>
      <c r="I86" s="46">
        <v>0</v>
      </c>
      <c r="J86" s="46">
        <v>0</v>
      </c>
      <c r="K86" s="46">
        <v>0</v>
      </c>
      <c r="L86" s="46">
        <v>0</v>
      </c>
      <c r="M86" s="46">
        <v>0</v>
      </c>
    </row>
    <row r="87" spans="1:13" ht="36">
      <c r="A87" s="44" t="s">
        <v>462</v>
      </c>
      <c r="B87" s="40">
        <v>2</v>
      </c>
      <c r="C87" s="41" t="s">
        <v>463</v>
      </c>
      <c r="D87" s="46">
        <v>0</v>
      </c>
      <c r="E87" s="46">
        <v>0</v>
      </c>
      <c r="F87" s="46">
        <v>0</v>
      </c>
      <c r="G87" s="46">
        <v>0</v>
      </c>
      <c r="H87" s="46">
        <v>0</v>
      </c>
      <c r="I87" s="46">
        <v>0</v>
      </c>
      <c r="J87" s="46">
        <v>0</v>
      </c>
      <c r="K87" s="46">
        <v>0</v>
      </c>
      <c r="L87" s="46">
        <v>0</v>
      </c>
      <c r="M87" s="46">
        <v>0</v>
      </c>
    </row>
    <row r="88" spans="1:13" ht="36">
      <c r="A88" s="44" t="s">
        <v>464</v>
      </c>
      <c r="B88" s="40">
        <v>3</v>
      </c>
      <c r="C88" s="41" t="s">
        <v>465</v>
      </c>
      <c r="D88" s="46">
        <v>0</v>
      </c>
      <c r="E88" s="46">
        <v>0</v>
      </c>
      <c r="F88" s="46">
        <v>0</v>
      </c>
      <c r="G88" s="46">
        <v>0</v>
      </c>
      <c r="H88" s="46">
        <v>0</v>
      </c>
      <c r="I88" s="46">
        <v>0</v>
      </c>
      <c r="J88" s="46">
        <v>0</v>
      </c>
      <c r="K88" s="46">
        <v>0</v>
      </c>
      <c r="L88" s="46">
        <v>0</v>
      </c>
      <c r="M88" s="46">
        <v>0</v>
      </c>
    </row>
    <row r="89" spans="1:13" ht="27">
      <c r="A89" s="44" t="s">
        <v>466</v>
      </c>
      <c r="B89" s="40">
        <v>4</v>
      </c>
      <c r="C89" s="41" t="s">
        <v>467</v>
      </c>
      <c r="D89" s="46">
        <v>0</v>
      </c>
      <c r="E89" s="46">
        <v>0</v>
      </c>
      <c r="F89" s="46">
        <v>0</v>
      </c>
      <c r="G89" s="46">
        <v>0</v>
      </c>
      <c r="H89" s="46">
        <v>0</v>
      </c>
      <c r="I89" s="46">
        <v>0</v>
      </c>
      <c r="J89" s="46">
        <v>0</v>
      </c>
      <c r="K89" s="46">
        <v>0</v>
      </c>
      <c r="L89" s="46">
        <v>0</v>
      </c>
      <c r="M89" s="46">
        <v>0</v>
      </c>
    </row>
    <row r="90" spans="1:13" ht="18">
      <c r="A90" s="44" t="s">
        <v>468</v>
      </c>
      <c r="B90" s="40">
        <v>5</v>
      </c>
      <c r="C90" s="41" t="s">
        <v>469</v>
      </c>
      <c r="D90" s="46">
        <v>0</v>
      </c>
      <c r="E90" s="46">
        <v>0</v>
      </c>
      <c r="F90" s="46">
        <v>0</v>
      </c>
      <c r="G90" s="46">
        <v>0</v>
      </c>
      <c r="H90" s="46">
        <v>0</v>
      </c>
      <c r="I90" s="46">
        <v>0</v>
      </c>
      <c r="J90" s="46">
        <v>0</v>
      </c>
      <c r="K90" s="46">
        <v>0</v>
      </c>
      <c r="L90" s="46">
        <v>0</v>
      </c>
      <c r="M90" s="46">
        <v>0</v>
      </c>
    </row>
    <row r="91" spans="1:13" ht="18">
      <c r="A91" s="44" t="s">
        <v>470</v>
      </c>
      <c r="B91" s="40">
        <v>6</v>
      </c>
      <c r="C91" s="41" t="s">
        <v>471</v>
      </c>
      <c r="D91" s="46">
        <v>0</v>
      </c>
      <c r="E91" s="46">
        <v>0</v>
      </c>
      <c r="F91" s="46">
        <v>0</v>
      </c>
      <c r="G91" s="46">
        <v>0</v>
      </c>
      <c r="H91" s="46">
        <v>0</v>
      </c>
      <c r="I91" s="46">
        <v>0</v>
      </c>
      <c r="J91" s="46">
        <v>0</v>
      </c>
      <c r="K91" s="46">
        <v>0</v>
      </c>
      <c r="L91" s="46">
        <v>0</v>
      </c>
      <c r="M91" s="46">
        <v>0</v>
      </c>
    </row>
    <row r="92" spans="1:13" ht="12.75">
      <c r="A92" s="44" t="s">
        <v>472</v>
      </c>
      <c r="B92" s="40">
        <v>7</v>
      </c>
      <c r="C92" s="41" t="s">
        <v>473</v>
      </c>
      <c r="D92" s="46">
        <v>0</v>
      </c>
      <c r="E92" s="46">
        <v>0</v>
      </c>
      <c r="F92" s="46">
        <v>0</v>
      </c>
      <c r="G92" s="46">
        <v>0</v>
      </c>
      <c r="H92" s="46">
        <v>0</v>
      </c>
      <c r="I92" s="46">
        <v>0</v>
      </c>
      <c r="J92" s="46">
        <v>0</v>
      </c>
      <c r="K92" s="46">
        <v>0</v>
      </c>
      <c r="L92" s="46">
        <v>0</v>
      </c>
      <c r="M92" s="46">
        <v>0</v>
      </c>
    </row>
    <row r="93" spans="1:13" ht="18" customHeight="1">
      <c r="A93" s="44" t="s">
        <v>474</v>
      </c>
      <c r="B93" s="125" t="s">
        <v>475</v>
      </c>
      <c r="C93" s="125"/>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3" t="s">
        <v>476</v>
      </c>
      <c r="C94" s="123"/>
      <c r="D94" s="123"/>
      <c r="E94" s="123"/>
      <c r="F94" s="123"/>
      <c r="G94" s="123"/>
      <c r="H94" s="123"/>
      <c r="I94" s="123"/>
      <c r="J94" s="123"/>
      <c r="K94" s="123"/>
      <c r="L94" s="123"/>
      <c r="M94" s="123"/>
    </row>
    <row r="95" spans="1:13" ht="12.75">
      <c r="A95" s="44" t="s">
        <v>477</v>
      </c>
      <c r="B95" s="40">
        <v>1</v>
      </c>
      <c r="C95" s="41" t="s">
        <v>478</v>
      </c>
      <c r="D95" s="46">
        <v>0</v>
      </c>
      <c r="E95" s="46">
        <v>0</v>
      </c>
      <c r="F95" s="46">
        <v>0</v>
      </c>
      <c r="G95" s="46">
        <v>0</v>
      </c>
      <c r="H95" s="46">
        <v>0</v>
      </c>
      <c r="I95" s="46">
        <v>0</v>
      </c>
      <c r="J95" s="46">
        <v>0</v>
      </c>
      <c r="K95" s="46">
        <v>0</v>
      </c>
      <c r="L95" s="46">
        <v>0</v>
      </c>
      <c r="M95" s="46">
        <v>0</v>
      </c>
    </row>
    <row r="96" spans="1:13" ht="18">
      <c r="A96" s="44" t="s">
        <v>479</v>
      </c>
      <c r="B96" s="40">
        <v>2</v>
      </c>
      <c r="C96" s="41" t="s">
        <v>480</v>
      </c>
      <c r="D96" s="46">
        <v>0.56</v>
      </c>
      <c r="E96" s="46">
        <v>0</v>
      </c>
      <c r="F96" s="46">
        <v>33.94</v>
      </c>
      <c r="G96" s="46">
        <v>0.029</v>
      </c>
      <c r="H96" s="46">
        <v>0</v>
      </c>
      <c r="I96" s="46">
        <v>0.032</v>
      </c>
      <c r="J96" s="46">
        <v>0</v>
      </c>
      <c r="K96" s="46">
        <v>0.901</v>
      </c>
      <c r="L96" s="46">
        <v>0</v>
      </c>
      <c r="M96" s="46">
        <v>36.302</v>
      </c>
    </row>
    <row r="97" spans="1:13" ht="12.75">
      <c r="A97" s="44" t="s">
        <v>481</v>
      </c>
      <c r="B97" s="40">
        <v>3</v>
      </c>
      <c r="C97" s="41" t="s">
        <v>482</v>
      </c>
      <c r="D97" s="46">
        <v>0</v>
      </c>
      <c r="E97" s="46">
        <v>0</v>
      </c>
      <c r="F97" s="46">
        <v>0</v>
      </c>
      <c r="G97" s="46">
        <v>0</v>
      </c>
      <c r="H97" s="46">
        <v>0</v>
      </c>
      <c r="I97" s="46">
        <v>0</v>
      </c>
      <c r="J97" s="46">
        <v>0</v>
      </c>
      <c r="K97" s="46">
        <v>0</v>
      </c>
      <c r="L97" s="46">
        <v>0</v>
      </c>
      <c r="M97" s="46">
        <v>0</v>
      </c>
    </row>
    <row r="98" spans="1:13" ht="12.75">
      <c r="A98" s="44" t="s">
        <v>483</v>
      </c>
      <c r="B98" s="40">
        <v>4</v>
      </c>
      <c r="C98" s="41" t="s">
        <v>484</v>
      </c>
      <c r="D98" s="46">
        <v>0.001</v>
      </c>
      <c r="E98" s="46">
        <v>0</v>
      </c>
      <c r="F98" s="46">
        <v>54.753</v>
      </c>
      <c r="G98" s="46">
        <v>0.001</v>
      </c>
      <c r="H98" s="46">
        <v>0</v>
      </c>
      <c r="I98" s="46">
        <v>0.001</v>
      </c>
      <c r="J98" s="46">
        <v>0</v>
      </c>
      <c r="K98" s="46">
        <v>0.001</v>
      </c>
      <c r="L98" s="46">
        <v>0</v>
      </c>
      <c r="M98" s="46">
        <v>50.003</v>
      </c>
    </row>
    <row r="99" spans="1:13" ht="19.5" customHeight="1">
      <c r="A99" s="44" t="s">
        <v>485</v>
      </c>
      <c r="B99" s="126" t="s">
        <v>486</v>
      </c>
      <c r="C99" s="126"/>
      <c r="D99" s="45">
        <f>SUM(D95:D98)</f>
        <v>0.561</v>
      </c>
      <c r="E99" s="45">
        <f>SUM(E95:E98)</f>
        <v>0</v>
      </c>
      <c r="F99" s="46">
        <v>33.953</v>
      </c>
      <c r="G99" s="45">
        <f aca="true" t="shared" si="13" ref="G99:L99">SUM(G95:G98)</f>
        <v>0.030000000000000002</v>
      </c>
      <c r="H99" s="45">
        <f t="shared" si="13"/>
        <v>0</v>
      </c>
      <c r="I99" s="45">
        <f t="shared" si="13"/>
        <v>0.033</v>
      </c>
      <c r="J99" s="45">
        <f t="shared" si="13"/>
        <v>0</v>
      </c>
      <c r="K99" s="45">
        <f t="shared" si="13"/>
        <v>0.902</v>
      </c>
      <c r="L99" s="45">
        <f t="shared" si="13"/>
        <v>0</v>
      </c>
      <c r="M99" s="46">
        <v>36.309</v>
      </c>
    </row>
    <row r="100" spans="1:13" ht="15" customHeight="1">
      <c r="A100" s="44"/>
      <c r="B100" s="123" t="s">
        <v>487</v>
      </c>
      <c r="C100" s="123"/>
      <c r="D100" s="123"/>
      <c r="E100" s="123"/>
      <c r="F100" s="123"/>
      <c r="G100" s="123"/>
      <c r="H100" s="123"/>
      <c r="I100" s="123"/>
      <c r="J100" s="123"/>
      <c r="K100" s="123"/>
      <c r="L100" s="123"/>
      <c r="M100" s="123"/>
    </row>
    <row r="101" spans="1:13" ht="18">
      <c r="A101" s="44" t="s">
        <v>488</v>
      </c>
      <c r="B101" s="40">
        <v>1</v>
      </c>
      <c r="C101" s="41" t="s">
        <v>489</v>
      </c>
      <c r="D101" s="46">
        <v>0</v>
      </c>
      <c r="E101" s="46">
        <v>0</v>
      </c>
      <c r="F101" s="46">
        <v>0</v>
      </c>
      <c r="G101" s="46">
        <v>0</v>
      </c>
      <c r="H101" s="46">
        <v>0</v>
      </c>
      <c r="I101" s="46">
        <v>0</v>
      </c>
      <c r="J101" s="46">
        <v>0</v>
      </c>
      <c r="K101" s="46">
        <v>0</v>
      </c>
      <c r="L101" s="46">
        <v>0</v>
      </c>
      <c r="M101" s="46">
        <v>0</v>
      </c>
    </row>
    <row r="102" spans="1:13" ht="12.75">
      <c r="A102" s="44" t="s">
        <v>490</v>
      </c>
      <c r="B102" s="40">
        <v>2</v>
      </c>
      <c r="C102" s="41" t="s">
        <v>491</v>
      </c>
      <c r="D102" s="46">
        <v>0</v>
      </c>
      <c r="E102" s="46">
        <v>0</v>
      </c>
      <c r="F102" s="46">
        <v>0</v>
      </c>
      <c r="G102" s="46">
        <v>0</v>
      </c>
      <c r="H102" s="46">
        <v>0</v>
      </c>
      <c r="I102" s="46">
        <v>0</v>
      </c>
      <c r="J102" s="46">
        <v>0</v>
      </c>
      <c r="K102" s="46">
        <v>0</v>
      </c>
      <c r="L102" s="46">
        <v>0</v>
      </c>
      <c r="M102" s="46">
        <v>0</v>
      </c>
    </row>
    <row r="103" spans="1:13" ht="12.75">
      <c r="A103" s="44" t="s">
        <v>492</v>
      </c>
      <c r="B103" s="40">
        <v>3</v>
      </c>
      <c r="C103" s="41" t="s">
        <v>493</v>
      </c>
      <c r="D103" s="46">
        <v>0</v>
      </c>
      <c r="E103" s="46">
        <v>0</v>
      </c>
      <c r="F103" s="46">
        <v>0</v>
      </c>
      <c r="G103" s="46">
        <v>0</v>
      </c>
      <c r="H103" s="46">
        <v>0</v>
      </c>
      <c r="I103" s="46">
        <v>0</v>
      </c>
      <c r="J103" s="46">
        <v>0</v>
      </c>
      <c r="K103" s="46">
        <v>0</v>
      </c>
      <c r="L103" s="46">
        <v>0</v>
      </c>
      <c r="M103" s="46">
        <v>0</v>
      </c>
    </row>
    <row r="104" spans="1:13" ht="32.25" customHeight="1">
      <c r="A104" s="44" t="s">
        <v>494</v>
      </c>
      <c r="B104" s="120" t="s">
        <v>495</v>
      </c>
      <c r="C104" s="120"/>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3" t="s">
        <v>496</v>
      </c>
      <c r="C105" s="123"/>
      <c r="D105" s="123"/>
      <c r="E105" s="123"/>
      <c r="F105" s="123"/>
      <c r="G105" s="123"/>
      <c r="H105" s="123"/>
      <c r="I105" s="123"/>
      <c r="J105" s="123"/>
      <c r="K105" s="123"/>
      <c r="L105" s="123"/>
      <c r="M105" s="123"/>
    </row>
    <row r="106" spans="1:13" ht="18">
      <c r="A106" s="44" t="s">
        <v>497</v>
      </c>
      <c r="B106" s="40">
        <v>1</v>
      </c>
      <c r="C106" s="41" t="s">
        <v>498</v>
      </c>
      <c r="D106" s="46">
        <v>0.064</v>
      </c>
      <c r="E106" s="46">
        <v>0</v>
      </c>
      <c r="F106" s="46">
        <v>2.374</v>
      </c>
      <c r="G106" s="46">
        <v>0.08</v>
      </c>
      <c r="H106" s="46">
        <v>0</v>
      </c>
      <c r="I106" s="46">
        <v>0.09</v>
      </c>
      <c r="J106" s="46">
        <v>0</v>
      </c>
      <c r="K106" s="46">
        <v>1.979</v>
      </c>
      <c r="L106" s="46">
        <v>16.228</v>
      </c>
      <c r="M106" s="46">
        <v>7.833</v>
      </c>
    </row>
    <row r="107" spans="1:13" ht="12.75">
      <c r="A107" s="44" t="s">
        <v>499</v>
      </c>
      <c r="B107" s="40">
        <v>2</v>
      </c>
      <c r="C107" s="41" t="s">
        <v>500</v>
      </c>
      <c r="D107" s="46">
        <v>0</v>
      </c>
      <c r="E107" s="46">
        <v>0</v>
      </c>
      <c r="F107" s="46">
        <v>0</v>
      </c>
      <c r="G107" s="46">
        <v>0</v>
      </c>
      <c r="H107" s="46">
        <v>0</v>
      </c>
      <c r="I107" s="46">
        <v>0</v>
      </c>
      <c r="J107" s="46">
        <v>0</v>
      </c>
      <c r="K107" s="46">
        <v>0</v>
      </c>
      <c r="L107" s="46">
        <v>0</v>
      </c>
      <c r="M107" s="46">
        <v>0</v>
      </c>
    </row>
    <row r="108" spans="1:13" ht="31.5" customHeight="1">
      <c r="A108" s="44" t="s">
        <v>501</v>
      </c>
      <c r="B108" s="124" t="s">
        <v>502</v>
      </c>
      <c r="C108" s="124"/>
      <c r="D108" s="45">
        <f>SUM(D106:D107)</f>
        <v>0.064</v>
      </c>
      <c r="E108" s="45">
        <f>SUM(E106:E107)</f>
        <v>0</v>
      </c>
      <c r="F108" s="46">
        <v>2.374</v>
      </c>
      <c r="G108" s="45">
        <f aca="true" t="shared" si="15" ref="G108:L108">SUM(G106:G107)</f>
        <v>0.08</v>
      </c>
      <c r="H108" s="45">
        <f t="shared" si="15"/>
        <v>0</v>
      </c>
      <c r="I108" s="45">
        <f t="shared" si="15"/>
        <v>0.09</v>
      </c>
      <c r="J108" s="45">
        <f t="shared" si="15"/>
        <v>0</v>
      </c>
      <c r="K108" s="45">
        <f t="shared" si="15"/>
        <v>1.979</v>
      </c>
      <c r="L108" s="45">
        <f t="shared" si="15"/>
        <v>16.228</v>
      </c>
      <c r="M108" s="46">
        <v>7.833</v>
      </c>
    </row>
    <row r="109" spans="1:13" ht="14.25" customHeight="1">
      <c r="A109" s="44"/>
      <c r="B109" s="123" t="s">
        <v>503</v>
      </c>
      <c r="C109" s="123"/>
      <c r="D109" s="123"/>
      <c r="E109" s="123"/>
      <c r="F109" s="123"/>
      <c r="G109" s="123"/>
      <c r="H109" s="123"/>
      <c r="I109" s="123"/>
      <c r="J109" s="123"/>
      <c r="K109" s="123"/>
      <c r="L109" s="123"/>
      <c r="M109" s="123"/>
    </row>
    <row r="110" spans="1:13" ht="12.75">
      <c r="A110" s="44" t="s">
        <v>504</v>
      </c>
      <c r="B110" s="40">
        <v>1</v>
      </c>
      <c r="C110" s="41" t="s">
        <v>505</v>
      </c>
      <c r="D110" s="46">
        <v>0.045</v>
      </c>
      <c r="E110" s="46">
        <v>0</v>
      </c>
      <c r="F110" s="46">
        <v>70.823</v>
      </c>
      <c r="G110" s="46">
        <v>0.048</v>
      </c>
      <c r="H110" s="46">
        <v>0</v>
      </c>
      <c r="I110" s="46">
        <v>0.054</v>
      </c>
      <c r="J110" s="46">
        <v>0</v>
      </c>
      <c r="K110" s="46">
        <v>0.06</v>
      </c>
      <c r="L110" s="46">
        <v>0</v>
      </c>
      <c r="M110" s="46">
        <v>75.401</v>
      </c>
    </row>
    <row r="111" spans="1:13" ht="31.5" customHeight="1">
      <c r="A111" s="44" t="s">
        <v>506</v>
      </c>
      <c r="B111" s="125" t="s">
        <v>507</v>
      </c>
      <c r="C111" s="125"/>
      <c r="D111" s="45">
        <f>D110</f>
        <v>0.045</v>
      </c>
      <c r="E111" s="45">
        <f>E110</f>
        <v>0</v>
      </c>
      <c r="F111" s="46">
        <v>70.823</v>
      </c>
      <c r="G111" s="45">
        <f aca="true" t="shared" si="16" ref="G111:L111">G110</f>
        <v>0.048</v>
      </c>
      <c r="H111" s="45">
        <f t="shared" si="16"/>
        <v>0</v>
      </c>
      <c r="I111" s="45">
        <f t="shared" si="16"/>
        <v>0.054</v>
      </c>
      <c r="J111" s="45">
        <f t="shared" si="16"/>
        <v>0</v>
      </c>
      <c r="K111" s="45">
        <f t="shared" si="16"/>
        <v>0.06</v>
      </c>
      <c r="L111" s="45">
        <f t="shared" si="16"/>
        <v>0</v>
      </c>
      <c r="M111" s="46">
        <v>75.401</v>
      </c>
    </row>
    <row r="112" spans="1:13" ht="12.75" customHeight="1">
      <c r="A112" s="44"/>
      <c r="B112" s="123" t="s">
        <v>508</v>
      </c>
      <c r="C112" s="123"/>
      <c r="D112" s="123"/>
      <c r="E112" s="123"/>
      <c r="F112" s="123"/>
      <c r="G112" s="123"/>
      <c r="H112" s="123"/>
      <c r="I112" s="123"/>
      <c r="J112" s="123"/>
      <c r="K112" s="123"/>
      <c r="L112" s="123"/>
      <c r="M112" s="123"/>
    </row>
    <row r="113" spans="1:13" ht="18">
      <c r="A113" s="44" t="s">
        <v>509</v>
      </c>
      <c r="B113" s="40">
        <v>1</v>
      </c>
      <c r="C113" s="41" t="s">
        <v>510</v>
      </c>
      <c r="D113" s="46">
        <v>0</v>
      </c>
      <c r="E113" s="46">
        <v>0</v>
      </c>
      <c r="F113" s="46">
        <v>0</v>
      </c>
      <c r="G113" s="46">
        <v>0</v>
      </c>
      <c r="H113" s="46">
        <v>0</v>
      </c>
      <c r="I113" s="46">
        <v>0</v>
      </c>
      <c r="J113" s="46">
        <v>0</v>
      </c>
      <c r="K113" s="46">
        <v>0</v>
      </c>
      <c r="L113" s="46">
        <v>0</v>
      </c>
      <c r="M113" s="46">
        <v>0</v>
      </c>
    </row>
    <row r="114" spans="1:13" ht="33" customHeight="1">
      <c r="A114" s="44" t="s">
        <v>511</v>
      </c>
      <c r="B114" s="120" t="s">
        <v>512</v>
      </c>
      <c r="C114" s="120"/>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3" t="s">
        <v>513</v>
      </c>
      <c r="C115" s="123"/>
      <c r="D115" s="123"/>
      <c r="E115" s="123"/>
      <c r="F115" s="123"/>
      <c r="G115" s="123"/>
      <c r="H115" s="123"/>
      <c r="I115" s="123"/>
      <c r="J115" s="123"/>
      <c r="K115" s="123"/>
      <c r="L115" s="123"/>
      <c r="M115" s="123"/>
    </row>
    <row r="116" spans="1:13" ht="18">
      <c r="A116" s="44" t="s">
        <v>514</v>
      </c>
      <c r="B116" s="40">
        <v>1</v>
      </c>
      <c r="C116" s="41" t="s">
        <v>515</v>
      </c>
      <c r="D116" s="46">
        <v>0</v>
      </c>
      <c r="E116" s="46">
        <v>0</v>
      </c>
      <c r="F116" s="46">
        <v>0</v>
      </c>
      <c r="G116" s="46">
        <v>0</v>
      </c>
      <c r="H116" s="46">
        <v>0</v>
      </c>
      <c r="I116" s="46">
        <v>0</v>
      </c>
      <c r="J116" s="46">
        <v>0</v>
      </c>
      <c r="K116" s="46">
        <v>0</v>
      </c>
      <c r="L116" s="46">
        <v>0</v>
      </c>
      <c r="M116" s="46">
        <v>0</v>
      </c>
    </row>
    <row r="117" spans="1:13" ht="18.75" customHeight="1">
      <c r="A117" s="44" t="s">
        <v>516</v>
      </c>
      <c r="B117" s="126" t="s">
        <v>517</v>
      </c>
      <c r="C117" s="126"/>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3" t="s">
        <v>518</v>
      </c>
      <c r="C118" s="123"/>
      <c r="D118" s="123"/>
      <c r="E118" s="123"/>
      <c r="F118" s="123"/>
      <c r="G118" s="123"/>
      <c r="H118" s="123"/>
      <c r="I118" s="123"/>
      <c r="J118" s="123"/>
      <c r="K118" s="123"/>
      <c r="L118" s="123"/>
      <c r="M118" s="123"/>
    </row>
    <row r="119" spans="1:13" ht="12.75">
      <c r="A119" s="44" t="s">
        <v>519</v>
      </c>
      <c r="B119" s="47">
        <v>1</v>
      </c>
      <c r="C119" s="41" t="s">
        <v>520</v>
      </c>
      <c r="D119" s="46">
        <v>0.269</v>
      </c>
      <c r="E119" s="46">
        <v>0</v>
      </c>
      <c r="F119" s="46">
        <v>41.667</v>
      </c>
      <c r="G119" s="46">
        <v>0.152</v>
      </c>
      <c r="H119" s="46">
        <v>0</v>
      </c>
      <c r="I119" s="46">
        <v>0.172</v>
      </c>
      <c r="J119" s="46">
        <v>0</v>
      </c>
      <c r="K119" s="46">
        <v>0</v>
      </c>
      <c r="L119" s="46">
        <v>0</v>
      </c>
      <c r="M119" s="46">
        <v>0</v>
      </c>
    </row>
    <row r="120" spans="1:13" ht="12.75">
      <c r="A120" s="44" t="s">
        <v>521</v>
      </c>
      <c r="B120" s="47">
        <v>2</v>
      </c>
      <c r="C120" s="41" t="s">
        <v>522</v>
      </c>
      <c r="D120" s="46">
        <v>1.597</v>
      </c>
      <c r="E120" s="46">
        <v>0</v>
      </c>
      <c r="F120" s="46">
        <v>0</v>
      </c>
      <c r="G120" s="46">
        <v>1.598</v>
      </c>
      <c r="H120" s="46">
        <v>0</v>
      </c>
      <c r="I120" s="46">
        <v>1.831</v>
      </c>
      <c r="J120" s="46">
        <v>0</v>
      </c>
      <c r="K120" s="46">
        <v>0</v>
      </c>
      <c r="L120" s="46">
        <v>0</v>
      </c>
      <c r="M120" s="46">
        <v>0</v>
      </c>
    </row>
    <row r="121" spans="1:13" ht="12.75">
      <c r="A121" s="44" t="s">
        <v>523</v>
      </c>
      <c r="B121" s="47">
        <v>3</v>
      </c>
      <c r="C121" s="41" t="s">
        <v>524</v>
      </c>
      <c r="D121" s="46">
        <v>0.531</v>
      </c>
      <c r="E121" s="46">
        <v>0</v>
      </c>
      <c r="F121" s="46">
        <v>0</v>
      </c>
      <c r="G121" s="46">
        <v>0.156</v>
      </c>
      <c r="H121" s="46">
        <v>0</v>
      </c>
      <c r="I121" s="46">
        <v>0.175</v>
      </c>
      <c r="J121" s="46">
        <v>0</v>
      </c>
      <c r="K121" s="46">
        <v>0</v>
      </c>
      <c r="L121" s="46">
        <v>0</v>
      </c>
      <c r="M121" s="46">
        <v>0</v>
      </c>
    </row>
    <row r="122" spans="1:13" ht="27.75" customHeight="1">
      <c r="A122" s="44" t="s">
        <v>525</v>
      </c>
      <c r="B122" s="122" t="s">
        <v>526</v>
      </c>
      <c r="C122" s="122"/>
      <c r="D122" s="45">
        <f>SUM(D119:D121)</f>
        <v>2.3970000000000002</v>
      </c>
      <c r="E122" s="45">
        <f>SUM(E119:E121)</f>
        <v>0</v>
      </c>
      <c r="F122" s="46">
        <v>4.671</v>
      </c>
      <c r="G122" s="45">
        <f aca="true" t="shared" si="19" ref="G122:L122">SUM(G119:G121)</f>
        <v>1.906</v>
      </c>
      <c r="H122" s="45">
        <f t="shared" si="19"/>
        <v>0</v>
      </c>
      <c r="I122" s="45">
        <f t="shared" si="19"/>
        <v>2.178</v>
      </c>
      <c r="J122" s="45">
        <f t="shared" si="19"/>
        <v>0</v>
      </c>
      <c r="K122" s="45">
        <f t="shared" si="19"/>
        <v>0</v>
      </c>
      <c r="L122" s="45">
        <f t="shared" si="19"/>
        <v>0</v>
      </c>
      <c r="M122" s="46">
        <v>0</v>
      </c>
    </row>
    <row r="123" spans="1:13" ht="12.75" customHeight="1">
      <c r="A123" s="44"/>
      <c r="B123" s="123" t="s">
        <v>527</v>
      </c>
      <c r="C123" s="123"/>
      <c r="D123" s="123"/>
      <c r="E123" s="123"/>
      <c r="F123" s="123"/>
      <c r="G123" s="123"/>
      <c r="H123" s="123"/>
      <c r="I123" s="123"/>
      <c r="J123" s="123"/>
      <c r="K123" s="123"/>
      <c r="L123" s="123"/>
      <c r="M123" s="123"/>
    </row>
    <row r="124" spans="1:13" ht="18">
      <c r="A124" s="44" t="s">
        <v>528</v>
      </c>
      <c r="B124" s="40">
        <v>1</v>
      </c>
      <c r="C124" s="41" t="s">
        <v>529</v>
      </c>
      <c r="D124" s="46">
        <v>0</v>
      </c>
      <c r="E124" s="46">
        <v>0</v>
      </c>
      <c r="F124" s="46">
        <v>0</v>
      </c>
      <c r="G124" s="46">
        <v>0</v>
      </c>
      <c r="H124" s="46">
        <v>0</v>
      </c>
      <c r="I124" s="46">
        <v>0</v>
      </c>
      <c r="J124" s="46">
        <v>0</v>
      </c>
      <c r="K124" s="46">
        <v>0</v>
      </c>
      <c r="L124" s="46">
        <v>0</v>
      </c>
      <c r="M124" s="46">
        <v>0</v>
      </c>
    </row>
    <row r="125" spans="1:13" ht="18">
      <c r="A125" s="44" t="s">
        <v>530</v>
      </c>
      <c r="B125" s="40">
        <v>2</v>
      </c>
      <c r="C125" s="41" t="s">
        <v>531</v>
      </c>
      <c r="D125" s="46">
        <v>1.061</v>
      </c>
      <c r="E125" s="46">
        <v>0</v>
      </c>
      <c r="F125" s="46">
        <v>100</v>
      </c>
      <c r="G125" s="46">
        <v>0.974</v>
      </c>
      <c r="H125" s="46">
        <v>0</v>
      </c>
      <c r="I125" s="46">
        <v>1.073</v>
      </c>
      <c r="J125" s="46">
        <v>0</v>
      </c>
      <c r="K125" s="46">
        <v>0.913</v>
      </c>
      <c r="L125" s="46">
        <v>0</v>
      </c>
      <c r="M125" s="46">
        <v>100</v>
      </c>
    </row>
    <row r="126" spans="1:13" ht="18" customHeight="1">
      <c r="A126" s="44" t="s">
        <v>532</v>
      </c>
      <c r="B126" s="120" t="s">
        <v>533</v>
      </c>
      <c r="C126" s="120"/>
      <c r="D126" s="45">
        <f>SUM(D124:D125)</f>
        <v>1.061</v>
      </c>
      <c r="E126" s="45">
        <f>SUM(E124:E125)</f>
        <v>0</v>
      </c>
      <c r="F126" s="46">
        <v>100</v>
      </c>
      <c r="G126" s="45">
        <f aca="true" t="shared" si="20" ref="G126:L126">SUM(G124:G125)</f>
        <v>0.974</v>
      </c>
      <c r="H126" s="45">
        <f t="shared" si="20"/>
        <v>0</v>
      </c>
      <c r="I126" s="45">
        <f t="shared" si="20"/>
        <v>1.073</v>
      </c>
      <c r="J126" s="45">
        <f t="shared" si="20"/>
        <v>0</v>
      </c>
      <c r="K126" s="45">
        <f t="shared" si="20"/>
        <v>0.913</v>
      </c>
      <c r="L126" s="45">
        <f t="shared" si="20"/>
        <v>0</v>
      </c>
      <c r="M126" s="46">
        <v>100</v>
      </c>
    </row>
    <row r="127" spans="1:13" ht="18.75" customHeight="1">
      <c r="A127" s="44"/>
      <c r="B127" s="123" t="s">
        <v>534</v>
      </c>
      <c r="C127" s="123"/>
      <c r="D127" s="123"/>
      <c r="E127" s="123"/>
      <c r="F127" s="123"/>
      <c r="G127" s="123"/>
      <c r="H127" s="123"/>
      <c r="I127" s="123"/>
      <c r="J127" s="123"/>
      <c r="K127" s="123"/>
      <c r="L127" s="123"/>
      <c r="M127" s="123"/>
    </row>
    <row r="128" spans="1:13" ht="18">
      <c r="A128" s="44" t="s">
        <v>535</v>
      </c>
      <c r="B128" s="40">
        <v>1</v>
      </c>
      <c r="C128" s="41" t="s">
        <v>536</v>
      </c>
      <c r="D128" s="46">
        <v>13.52</v>
      </c>
      <c r="E128" s="46">
        <v>0</v>
      </c>
      <c r="F128" s="46">
        <v>60.153</v>
      </c>
      <c r="G128" s="46">
        <v>8.663</v>
      </c>
      <c r="H128" s="46">
        <v>0</v>
      </c>
      <c r="I128" s="46">
        <v>9.72</v>
      </c>
      <c r="J128" s="46">
        <v>0</v>
      </c>
      <c r="K128" s="46">
        <v>28.098</v>
      </c>
      <c r="L128" s="46">
        <v>0</v>
      </c>
      <c r="M128" s="46">
        <v>98.264</v>
      </c>
    </row>
    <row r="129" spans="1:13" ht="17.25" customHeight="1">
      <c r="A129" s="44" t="s">
        <v>537</v>
      </c>
      <c r="B129" s="124" t="s">
        <v>538</v>
      </c>
      <c r="C129" s="124"/>
      <c r="D129" s="45">
        <f>D128</f>
        <v>13.52</v>
      </c>
      <c r="E129" s="45">
        <f>E128</f>
        <v>0</v>
      </c>
      <c r="F129" s="46">
        <v>60.153</v>
      </c>
      <c r="G129" s="45">
        <f aca="true" t="shared" si="21" ref="G129:L129">G128</f>
        <v>8.663</v>
      </c>
      <c r="H129" s="45">
        <f t="shared" si="21"/>
        <v>0</v>
      </c>
      <c r="I129" s="45">
        <f t="shared" si="21"/>
        <v>9.72</v>
      </c>
      <c r="J129" s="45">
        <f t="shared" si="21"/>
        <v>0</v>
      </c>
      <c r="K129" s="45">
        <f t="shared" si="21"/>
        <v>28.098</v>
      </c>
      <c r="L129" s="45">
        <f t="shared" si="21"/>
        <v>0</v>
      </c>
      <c r="M129" s="46">
        <v>98.264</v>
      </c>
    </row>
    <row r="130" spans="1:13" ht="14.25" customHeight="1">
      <c r="A130" s="44"/>
      <c r="B130" s="123" t="s">
        <v>539</v>
      </c>
      <c r="C130" s="123"/>
      <c r="D130" s="123"/>
      <c r="E130" s="123"/>
      <c r="F130" s="123"/>
      <c r="G130" s="123"/>
      <c r="H130" s="123"/>
      <c r="I130" s="123"/>
      <c r="J130" s="123"/>
      <c r="K130" s="123"/>
      <c r="L130" s="123"/>
      <c r="M130" s="123"/>
    </row>
    <row r="131" spans="1:13" ht="18">
      <c r="A131" s="44" t="s">
        <v>540</v>
      </c>
      <c r="B131" s="40">
        <v>1</v>
      </c>
      <c r="C131" s="41" t="s">
        <v>541</v>
      </c>
      <c r="D131" s="46">
        <v>6.999</v>
      </c>
      <c r="E131" s="46">
        <v>0</v>
      </c>
      <c r="F131" s="46">
        <v>85.593</v>
      </c>
      <c r="G131" s="46">
        <v>7.53</v>
      </c>
      <c r="H131" s="46">
        <v>0</v>
      </c>
      <c r="I131" s="46">
        <v>8.449</v>
      </c>
      <c r="J131" s="46">
        <v>0</v>
      </c>
      <c r="K131" s="46">
        <v>13.38</v>
      </c>
      <c r="L131" s="46">
        <v>0</v>
      </c>
      <c r="M131" s="46">
        <v>94.894</v>
      </c>
    </row>
    <row r="132" spans="1:13" ht="18">
      <c r="A132" s="44" t="s">
        <v>542</v>
      </c>
      <c r="B132" s="40">
        <v>2</v>
      </c>
      <c r="C132" s="41" t="s">
        <v>543</v>
      </c>
      <c r="D132" s="46">
        <v>0</v>
      </c>
      <c r="E132" s="46">
        <v>0</v>
      </c>
      <c r="F132" s="46">
        <v>0</v>
      </c>
      <c r="G132" s="46">
        <v>0</v>
      </c>
      <c r="H132" s="46">
        <v>0</v>
      </c>
      <c r="I132" s="46">
        <v>0</v>
      </c>
      <c r="J132" s="46">
        <v>0</v>
      </c>
      <c r="K132" s="46">
        <v>0</v>
      </c>
      <c r="L132" s="46">
        <v>0</v>
      </c>
      <c r="M132" s="46">
        <v>0</v>
      </c>
    </row>
    <row r="133" spans="1:13" ht="24.75" customHeight="1">
      <c r="A133" s="44" t="s">
        <v>544</v>
      </c>
      <c r="B133" s="120" t="s">
        <v>545</v>
      </c>
      <c r="C133" s="120"/>
      <c r="D133" s="45">
        <f>SUM(D131:D132)</f>
        <v>6.999</v>
      </c>
      <c r="E133" s="45">
        <f>SUM(E131:E132)</f>
        <v>0</v>
      </c>
      <c r="F133" s="46">
        <v>85.593</v>
      </c>
      <c r="G133" s="45">
        <f aca="true" t="shared" si="22" ref="G133:L133">SUM(G131:G132)</f>
        <v>7.53</v>
      </c>
      <c r="H133" s="45">
        <f t="shared" si="22"/>
        <v>0</v>
      </c>
      <c r="I133" s="45">
        <f t="shared" si="22"/>
        <v>8.449</v>
      </c>
      <c r="J133" s="45">
        <f t="shared" si="22"/>
        <v>0</v>
      </c>
      <c r="K133" s="45">
        <f t="shared" si="22"/>
        <v>13.38</v>
      </c>
      <c r="L133" s="45">
        <f t="shared" si="22"/>
        <v>0</v>
      </c>
      <c r="M133" s="46">
        <v>94.894</v>
      </c>
    </row>
    <row r="134" spans="2:14" ht="49.5" customHeight="1">
      <c r="B134" s="121" t="s">
        <v>546</v>
      </c>
      <c r="C134" s="121"/>
      <c r="D134" s="121"/>
      <c r="E134" s="121"/>
      <c r="F134" s="121"/>
      <c r="G134" s="121"/>
      <c r="H134" s="121"/>
      <c r="I134" s="121"/>
      <c r="J134" s="121"/>
      <c r="K134" s="121"/>
      <c r="L134" s="121"/>
      <c r="M134" s="121"/>
      <c r="N134" s="4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000000000000001" right="0.7000000000000001" top="0.75" bottom="0.7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547</v>
      </c>
    </row>
    <row r="2" spans="1:10" ht="36.75" customHeight="1">
      <c r="A2" s="144" t="s">
        <v>548</v>
      </c>
      <c r="B2" s="144"/>
      <c r="C2" s="144"/>
      <c r="D2" s="144"/>
      <c r="E2" s="144"/>
      <c r="F2" s="144"/>
      <c r="G2" s="144"/>
      <c r="H2" s="144"/>
      <c r="I2" s="144"/>
      <c r="J2" s="144"/>
    </row>
    <row r="3" spans="1:10" ht="42" customHeight="1">
      <c r="A3" s="145" t="s">
        <v>549</v>
      </c>
      <c r="B3" s="145"/>
      <c r="C3" s="145" t="s">
        <v>550</v>
      </c>
      <c r="D3" s="145"/>
      <c r="E3" s="53" t="s">
        <v>551</v>
      </c>
      <c r="F3" s="54" t="s">
        <v>552</v>
      </c>
      <c r="G3" s="54" t="s">
        <v>553</v>
      </c>
      <c r="H3" s="54" t="s">
        <v>554</v>
      </c>
      <c r="I3" s="53" t="s">
        <v>555</v>
      </c>
      <c r="J3" s="55" t="s">
        <v>556</v>
      </c>
    </row>
    <row r="4" spans="1:10" ht="135">
      <c r="A4" s="56">
        <v>1</v>
      </c>
      <c r="B4" s="57" t="s">
        <v>72</v>
      </c>
      <c r="C4" s="58" t="s">
        <v>73</v>
      </c>
      <c r="D4" s="57" t="s">
        <v>74</v>
      </c>
      <c r="E4" s="59" t="s">
        <v>557</v>
      </c>
      <c r="F4" s="60" t="s">
        <v>558</v>
      </c>
      <c r="G4" s="60" t="s">
        <v>559</v>
      </c>
      <c r="H4" s="60" t="s">
        <v>560</v>
      </c>
      <c r="I4" s="61" t="s">
        <v>561</v>
      </c>
      <c r="J4" s="62"/>
    </row>
    <row r="5" spans="1:10" ht="240.75" customHeight="1">
      <c r="A5" s="56">
        <v>2</v>
      </c>
      <c r="B5" s="57" t="s">
        <v>76</v>
      </c>
      <c r="C5" s="63" t="s">
        <v>77</v>
      </c>
      <c r="D5" s="64" t="s">
        <v>78</v>
      </c>
      <c r="E5" s="59" t="s">
        <v>562</v>
      </c>
      <c r="F5" s="65" t="s">
        <v>563</v>
      </c>
      <c r="G5" s="65" t="s">
        <v>559</v>
      </c>
      <c r="H5" s="65" t="s">
        <v>560</v>
      </c>
      <c r="I5" s="66" t="s">
        <v>564</v>
      </c>
      <c r="J5" s="67" t="s">
        <v>565</v>
      </c>
    </row>
    <row r="6" spans="1:10" ht="213.75" customHeight="1">
      <c r="A6" s="62"/>
      <c r="B6" s="62"/>
      <c r="C6" s="68" t="s">
        <v>80</v>
      </c>
      <c r="D6" s="69" t="s">
        <v>81</v>
      </c>
      <c r="E6" s="70" t="s">
        <v>566</v>
      </c>
      <c r="F6" s="71" t="s">
        <v>567</v>
      </c>
      <c r="G6" s="71" t="s">
        <v>559</v>
      </c>
      <c r="H6" s="71" t="s">
        <v>560</v>
      </c>
      <c r="I6" s="48" t="s">
        <v>568</v>
      </c>
      <c r="J6" s="72" t="s">
        <v>565</v>
      </c>
    </row>
    <row r="7" spans="1:10" ht="207">
      <c r="A7" s="62"/>
      <c r="B7" s="62"/>
      <c r="C7" s="73" t="s">
        <v>83</v>
      </c>
      <c r="D7" s="74" t="s">
        <v>84</v>
      </c>
      <c r="E7" s="75" t="s">
        <v>569</v>
      </c>
      <c r="F7" s="76" t="s">
        <v>563</v>
      </c>
      <c r="G7" s="76" t="s">
        <v>559</v>
      </c>
      <c r="H7" s="76" t="s">
        <v>560</v>
      </c>
      <c r="I7" s="77" t="s">
        <v>84</v>
      </c>
      <c r="J7" s="77" t="s">
        <v>570</v>
      </c>
    </row>
    <row r="8" spans="1:10" ht="207">
      <c r="A8" s="78"/>
      <c r="B8" s="78"/>
      <c r="C8" s="79" t="s">
        <v>86</v>
      </c>
      <c r="D8" s="80" t="s">
        <v>87</v>
      </c>
      <c r="E8" s="81" t="s">
        <v>571</v>
      </c>
      <c r="F8" s="82" t="s">
        <v>567</v>
      </c>
      <c r="G8" s="82" t="s">
        <v>559</v>
      </c>
      <c r="H8" s="82" t="s">
        <v>560</v>
      </c>
      <c r="I8" s="83" t="s">
        <v>87</v>
      </c>
      <c r="J8" s="83" t="s">
        <v>572</v>
      </c>
    </row>
    <row r="9" spans="1:10" ht="216">
      <c r="A9" s="84">
        <v>3</v>
      </c>
      <c r="B9" s="85" t="s">
        <v>573</v>
      </c>
      <c r="C9" s="86" t="s">
        <v>90</v>
      </c>
      <c r="D9" s="85" t="s">
        <v>574</v>
      </c>
      <c r="E9" s="87" t="s">
        <v>575</v>
      </c>
      <c r="F9" s="88" t="s">
        <v>576</v>
      </c>
      <c r="G9" s="88" t="s">
        <v>559</v>
      </c>
      <c r="H9" s="88" t="s">
        <v>560</v>
      </c>
      <c r="I9" s="89" t="s">
        <v>577</v>
      </c>
      <c r="J9" s="87"/>
    </row>
    <row r="10" spans="1:10" ht="153">
      <c r="A10" s="62"/>
      <c r="B10" s="62"/>
      <c r="C10" s="73" t="s">
        <v>93</v>
      </c>
      <c r="D10" s="74" t="s">
        <v>578</v>
      </c>
      <c r="E10" s="75" t="s">
        <v>579</v>
      </c>
      <c r="F10" s="76" t="s">
        <v>576</v>
      </c>
      <c r="G10" s="76" t="s">
        <v>559</v>
      </c>
      <c r="H10" s="76" t="s">
        <v>560</v>
      </c>
      <c r="I10" s="77" t="s">
        <v>580</v>
      </c>
      <c r="J10" s="77"/>
    </row>
    <row r="11" spans="1:10" ht="99">
      <c r="A11" s="62"/>
      <c r="B11" s="62"/>
      <c r="C11" s="73" t="s">
        <v>96</v>
      </c>
      <c r="D11" s="74" t="s">
        <v>581</v>
      </c>
      <c r="E11" s="75" t="s">
        <v>582</v>
      </c>
      <c r="F11" s="76" t="s">
        <v>576</v>
      </c>
      <c r="G11" s="76" t="s">
        <v>559</v>
      </c>
      <c r="H11" s="76" t="s">
        <v>560</v>
      </c>
      <c r="I11" s="77" t="s">
        <v>583</v>
      </c>
      <c r="J11" s="77"/>
    </row>
    <row r="12" spans="1:10" ht="99">
      <c r="A12" s="78"/>
      <c r="B12" s="78"/>
      <c r="C12" s="79" t="s">
        <v>99</v>
      </c>
      <c r="D12" s="80" t="s">
        <v>584</v>
      </c>
      <c r="E12" s="81" t="s">
        <v>585</v>
      </c>
      <c r="F12" s="82" t="s">
        <v>586</v>
      </c>
      <c r="G12" s="82" t="s">
        <v>559</v>
      </c>
      <c r="H12" s="82" t="s">
        <v>560</v>
      </c>
      <c r="I12" s="83" t="s">
        <v>587</v>
      </c>
      <c r="J12" s="83"/>
    </row>
    <row r="13" spans="1:10" ht="99">
      <c r="A13" s="90">
        <v>4</v>
      </c>
      <c r="B13" s="85" t="s">
        <v>102</v>
      </c>
      <c r="C13" s="86" t="s">
        <v>103</v>
      </c>
      <c r="D13" s="85" t="s">
        <v>104</v>
      </c>
      <c r="E13" s="87" t="s">
        <v>588</v>
      </c>
      <c r="F13" s="88" t="s">
        <v>576</v>
      </c>
      <c r="G13" s="88" t="s">
        <v>559</v>
      </c>
      <c r="H13" s="88" t="s">
        <v>560</v>
      </c>
      <c r="I13" s="89" t="s">
        <v>589</v>
      </c>
      <c r="J13" s="89"/>
    </row>
    <row r="14" spans="1:10" ht="12.75">
      <c r="A14" s="91"/>
      <c r="B14" s="91"/>
      <c r="C14" s="91"/>
      <c r="D14" s="91"/>
      <c r="E14" s="91"/>
      <c r="F14" s="92"/>
      <c r="G14" s="92"/>
      <c r="H14" s="91"/>
      <c r="I14" s="146"/>
      <c r="J14" s="146"/>
    </row>
    <row r="15" spans="1:10" ht="63">
      <c r="A15" s="56">
        <v>5</v>
      </c>
      <c r="B15" s="57" t="s">
        <v>106</v>
      </c>
      <c r="C15" s="63" t="s">
        <v>107</v>
      </c>
      <c r="D15" s="66" t="s">
        <v>108</v>
      </c>
      <c r="E15" s="59" t="s">
        <v>590</v>
      </c>
      <c r="F15" s="65" t="s">
        <v>576</v>
      </c>
      <c r="G15" s="65" t="s">
        <v>559</v>
      </c>
      <c r="H15" s="65" t="s">
        <v>560</v>
      </c>
      <c r="I15" s="66" t="s">
        <v>591</v>
      </c>
      <c r="J15" s="66"/>
    </row>
    <row r="16" spans="1:10" ht="54">
      <c r="A16" s="62"/>
      <c r="B16" s="62"/>
      <c r="C16" s="73" t="s">
        <v>110</v>
      </c>
      <c r="D16" s="77" t="s">
        <v>111</v>
      </c>
      <c r="E16" s="75" t="s">
        <v>592</v>
      </c>
      <c r="F16" s="76" t="s">
        <v>576</v>
      </c>
      <c r="G16" s="76" t="s">
        <v>559</v>
      </c>
      <c r="H16" s="76" t="s">
        <v>560</v>
      </c>
      <c r="I16" s="77" t="s">
        <v>593</v>
      </c>
      <c r="J16" s="77"/>
    </row>
    <row r="17" spans="1:10" ht="54">
      <c r="A17" s="62"/>
      <c r="B17" s="62"/>
      <c r="C17" s="68" t="s">
        <v>113</v>
      </c>
      <c r="D17" s="48" t="s">
        <v>114</v>
      </c>
      <c r="E17" s="70" t="s">
        <v>594</v>
      </c>
      <c r="F17" s="71" t="s">
        <v>576</v>
      </c>
      <c r="G17" s="71" t="s">
        <v>559</v>
      </c>
      <c r="H17" s="71" t="s">
        <v>560</v>
      </c>
      <c r="I17" s="48" t="s">
        <v>595</v>
      </c>
      <c r="J17" s="70"/>
    </row>
    <row r="18" spans="1:10" ht="135">
      <c r="A18" s="93">
        <v>6</v>
      </c>
      <c r="B18" s="57" t="s">
        <v>116</v>
      </c>
      <c r="C18" s="63" t="s">
        <v>117</v>
      </c>
      <c r="D18" s="64" t="s">
        <v>118</v>
      </c>
      <c r="E18" s="59" t="s">
        <v>596</v>
      </c>
      <c r="F18" s="65" t="s">
        <v>576</v>
      </c>
      <c r="G18" s="65" t="s">
        <v>559</v>
      </c>
      <c r="H18" s="65" t="s">
        <v>560</v>
      </c>
      <c r="I18" s="66" t="s">
        <v>597</v>
      </c>
      <c r="J18" s="66"/>
    </row>
    <row r="19" spans="1:10" ht="99">
      <c r="A19" s="62"/>
      <c r="B19" s="62"/>
      <c r="C19" s="73" t="s">
        <v>120</v>
      </c>
      <c r="D19" s="74" t="s">
        <v>598</v>
      </c>
      <c r="E19" s="75" t="s">
        <v>599</v>
      </c>
      <c r="F19" s="76" t="s">
        <v>586</v>
      </c>
      <c r="G19" s="76" t="s">
        <v>559</v>
      </c>
      <c r="H19" s="76" t="s">
        <v>560</v>
      </c>
      <c r="I19" s="77" t="s">
        <v>600</v>
      </c>
      <c r="J19" s="75"/>
    </row>
    <row r="20" spans="1:10" ht="99">
      <c r="A20" s="62"/>
      <c r="B20" s="62"/>
      <c r="C20" s="73" t="s">
        <v>123</v>
      </c>
      <c r="D20" s="74" t="s">
        <v>601</v>
      </c>
      <c r="E20" s="75" t="s">
        <v>602</v>
      </c>
      <c r="F20" s="76" t="s">
        <v>586</v>
      </c>
      <c r="G20" s="76" t="s">
        <v>559</v>
      </c>
      <c r="H20" s="76" t="s">
        <v>560</v>
      </c>
      <c r="I20" s="77" t="s">
        <v>603</v>
      </c>
      <c r="J20" s="75"/>
    </row>
    <row r="21" spans="1:10" ht="99">
      <c r="A21" s="62"/>
      <c r="B21" s="62"/>
      <c r="C21" s="73" t="s">
        <v>126</v>
      </c>
      <c r="D21" s="74" t="s">
        <v>604</v>
      </c>
      <c r="E21" s="75" t="s">
        <v>605</v>
      </c>
      <c r="F21" s="76" t="s">
        <v>586</v>
      </c>
      <c r="G21" s="76" t="s">
        <v>559</v>
      </c>
      <c r="H21" s="76" t="s">
        <v>560</v>
      </c>
      <c r="I21" s="77" t="s">
        <v>606</v>
      </c>
      <c r="J21" s="75"/>
    </row>
    <row r="22" spans="1:10" ht="144">
      <c r="A22" s="62"/>
      <c r="B22" s="62"/>
      <c r="C22" s="68" t="s">
        <v>129</v>
      </c>
      <c r="D22" s="69" t="s">
        <v>130</v>
      </c>
      <c r="E22" s="70" t="s">
        <v>131</v>
      </c>
      <c r="F22" s="71" t="s">
        <v>607</v>
      </c>
      <c r="G22" s="71" t="s">
        <v>559</v>
      </c>
      <c r="H22" s="71" t="s">
        <v>560</v>
      </c>
      <c r="I22" s="48" t="s">
        <v>130</v>
      </c>
      <c r="J22" s="48" t="s">
        <v>608</v>
      </c>
    </row>
    <row r="23" spans="1:10" ht="90">
      <c r="A23" s="62"/>
      <c r="B23" s="62"/>
      <c r="C23" s="73" t="s">
        <v>132</v>
      </c>
      <c r="D23" s="74" t="s">
        <v>133</v>
      </c>
      <c r="E23" s="75" t="s">
        <v>609</v>
      </c>
      <c r="F23" s="76" t="s">
        <v>610</v>
      </c>
      <c r="G23" s="76" t="s">
        <v>559</v>
      </c>
      <c r="H23" s="76" t="s">
        <v>560</v>
      </c>
      <c r="I23" s="77" t="s">
        <v>133</v>
      </c>
      <c r="J23" s="77" t="s">
        <v>611</v>
      </c>
    </row>
    <row r="24" spans="1:10" ht="135">
      <c r="A24" s="62"/>
      <c r="B24" s="62"/>
      <c r="C24" s="68" t="s">
        <v>135</v>
      </c>
      <c r="D24" s="69" t="s">
        <v>136</v>
      </c>
      <c r="E24" s="70" t="s">
        <v>612</v>
      </c>
      <c r="F24" s="71" t="s">
        <v>610</v>
      </c>
      <c r="G24" s="71" t="s">
        <v>559</v>
      </c>
      <c r="H24" s="71" t="s">
        <v>560</v>
      </c>
      <c r="I24" s="48" t="s">
        <v>136</v>
      </c>
      <c r="J24" s="48" t="s">
        <v>613</v>
      </c>
    </row>
    <row r="25" spans="1:10" ht="162">
      <c r="A25" s="93">
        <v>7</v>
      </c>
      <c r="B25" s="57" t="s">
        <v>138</v>
      </c>
      <c r="C25" s="63" t="s">
        <v>139</v>
      </c>
      <c r="D25" s="64" t="s">
        <v>140</v>
      </c>
      <c r="E25" s="59" t="s">
        <v>614</v>
      </c>
      <c r="F25" s="65" t="s">
        <v>615</v>
      </c>
      <c r="G25" s="65" t="s">
        <v>559</v>
      </c>
      <c r="H25" s="65" t="s">
        <v>560</v>
      </c>
      <c r="I25" s="66" t="s">
        <v>616</v>
      </c>
      <c r="J25" s="59"/>
    </row>
    <row r="26" spans="1:10" ht="217.5" customHeight="1">
      <c r="A26" s="62"/>
      <c r="B26" s="62"/>
      <c r="C26" s="68" t="s">
        <v>142</v>
      </c>
      <c r="D26" s="69" t="s">
        <v>143</v>
      </c>
      <c r="E26" s="70" t="s">
        <v>617</v>
      </c>
      <c r="F26" s="71" t="s">
        <v>618</v>
      </c>
      <c r="G26" s="71" t="s">
        <v>559</v>
      </c>
      <c r="H26" s="71" t="s">
        <v>560</v>
      </c>
      <c r="I26" s="48" t="s">
        <v>619</v>
      </c>
      <c r="J26" s="70"/>
    </row>
    <row r="27" spans="1:10" ht="108">
      <c r="A27" s="56">
        <v>8</v>
      </c>
      <c r="B27" s="57" t="s">
        <v>145</v>
      </c>
      <c r="C27" s="63" t="s">
        <v>146</v>
      </c>
      <c r="D27" s="64" t="s">
        <v>147</v>
      </c>
      <c r="E27" s="94" t="s">
        <v>620</v>
      </c>
      <c r="F27" s="65" t="s">
        <v>576</v>
      </c>
      <c r="G27" s="65" t="s">
        <v>559</v>
      </c>
      <c r="H27" s="65" t="s">
        <v>560</v>
      </c>
      <c r="I27" s="66" t="s">
        <v>621</v>
      </c>
      <c r="J27" s="66" t="s">
        <v>622</v>
      </c>
    </row>
    <row r="28" spans="1:10" ht="229.5" customHeight="1">
      <c r="A28" s="62"/>
      <c r="B28" s="62"/>
      <c r="C28" s="73" t="s">
        <v>149</v>
      </c>
      <c r="D28" s="74" t="s">
        <v>150</v>
      </c>
      <c r="E28" s="95" t="s">
        <v>623</v>
      </c>
      <c r="F28" s="76" t="s">
        <v>576</v>
      </c>
      <c r="G28" s="76" t="s">
        <v>559</v>
      </c>
      <c r="H28" s="76" t="s">
        <v>560</v>
      </c>
      <c r="I28" s="77" t="s">
        <v>624</v>
      </c>
      <c r="J28" s="75"/>
    </row>
    <row r="29" spans="1:10" ht="108">
      <c r="A29" s="62"/>
      <c r="B29" s="62"/>
      <c r="C29" s="68" t="s">
        <v>152</v>
      </c>
      <c r="D29" s="69" t="s">
        <v>625</v>
      </c>
      <c r="E29" s="96" t="s">
        <v>626</v>
      </c>
      <c r="F29" s="71" t="s">
        <v>627</v>
      </c>
      <c r="G29" s="71" t="s">
        <v>559</v>
      </c>
      <c r="H29" s="71" t="s">
        <v>560</v>
      </c>
      <c r="I29" s="48" t="s">
        <v>625</v>
      </c>
      <c r="J29" s="48" t="s">
        <v>628</v>
      </c>
    </row>
    <row r="30" spans="1:10" ht="126">
      <c r="A30" s="56">
        <v>9</v>
      </c>
      <c r="B30" s="57" t="s">
        <v>155</v>
      </c>
      <c r="C30" s="63" t="s">
        <v>156</v>
      </c>
      <c r="D30" s="64" t="s">
        <v>157</v>
      </c>
      <c r="E30" s="94" t="s">
        <v>629</v>
      </c>
      <c r="F30" s="65" t="s">
        <v>630</v>
      </c>
      <c r="G30" s="65" t="s">
        <v>559</v>
      </c>
      <c r="H30" s="65" t="s">
        <v>560</v>
      </c>
      <c r="I30" s="66" t="s">
        <v>157</v>
      </c>
      <c r="J30" s="66" t="s">
        <v>631</v>
      </c>
    </row>
    <row r="31" spans="1:10" ht="117">
      <c r="A31" s="62"/>
      <c r="B31" s="62"/>
      <c r="C31" s="73" t="s">
        <v>159</v>
      </c>
      <c r="D31" s="74" t="s">
        <v>160</v>
      </c>
      <c r="E31" s="75" t="s">
        <v>632</v>
      </c>
      <c r="F31" s="76" t="s">
        <v>633</v>
      </c>
      <c r="G31" s="76" t="s">
        <v>559</v>
      </c>
      <c r="H31" s="76" t="s">
        <v>560</v>
      </c>
      <c r="I31" s="77" t="s">
        <v>160</v>
      </c>
      <c r="J31" s="77" t="s">
        <v>634</v>
      </c>
    </row>
    <row r="32" spans="1:10" ht="117">
      <c r="A32" s="62"/>
      <c r="B32" s="62"/>
      <c r="C32" s="73" t="s">
        <v>162</v>
      </c>
      <c r="D32" s="74" t="s">
        <v>163</v>
      </c>
      <c r="E32" s="75" t="s">
        <v>635</v>
      </c>
      <c r="F32" s="76" t="s">
        <v>636</v>
      </c>
      <c r="G32" s="76" t="s">
        <v>559</v>
      </c>
      <c r="H32" s="76" t="s">
        <v>560</v>
      </c>
      <c r="I32" s="77" t="s">
        <v>163</v>
      </c>
      <c r="J32" s="77" t="s">
        <v>637</v>
      </c>
    </row>
    <row r="33" spans="1:10" ht="108">
      <c r="A33" s="62"/>
      <c r="B33" s="62"/>
      <c r="C33" s="68" t="s">
        <v>165</v>
      </c>
      <c r="D33" s="69" t="s">
        <v>166</v>
      </c>
      <c r="E33" s="70" t="s">
        <v>638</v>
      </c>
      <c r="F33" s="71" t="s">
        <v>639</v>
      </c>
      <c r="G33" s="71" t="s">
        <v>559</v>
      </c>
      <c r="H33" s="71" t="s">
        <v>560</v>
      </c>
      <c r="I33" s="48" t="s">
        <v>166</v>
      </c>
      <c r="J33" s="48" t="s">
        <v>640</v>
      </c>
    </row>
    <row r="34" spans="1:10" ht="81">
      <c r="A34" s="97">
        <v>10</v>
      </c>
      <c r="B34" s="57" t="s">
        <v>168</v>
      </c>
      <c r="C34" s="63" t="s">
        <v>169</v>
      </c>
      <c r="D34" s="64" t="s">
        <v>170</v>
      </c>
      <c r="E34" s="59" t="s">
        <v>641</v>
      </c>
      <c r="F34" s="65" t="s">
        <v>642</v>
      </c>
      <c r="G34" s="65" t="s">
        <v>559</v>
      </c>
      <c r="H34" s="65" t="s">
        <v>560</v>
      </c>
      <c r="I34" s="66" t="s">
        <v>643</v>
      </c>
      <c r="J34" s="66" t="s">
        <v>644</v>
      </c>
    </row>
    <row r="35" spans="1:10" ht="171">
      <c r="A35" s="62"/>
      <c r="B35" s="62"/>
      <c r="C35" s="68" t="s">
        <v>172</v>
      </c>
      <c r="D35" s="69" t="s">
        <v>173</v>
      </c>
      <c r="E35" s="70" t="s">
        <v>645</v>
      </c>
      <c r="F35" s="71" t="s">
        <v>646</v>
      </c>
      <c r="G35" s="71" t="s">
        <v>559</v>
      </c>
      <c r="H35" s="71" t="s">
        <v>560</v>
      </c>
      <c r="I35" s="48" t="s">
        <v>647</v>
      </c>
      <c r="J35" s="48" t="s">
        <v>648</v>
      </c>
    </row>
    <row r="36" spans="1:10" ht="63">
      <c r="A36" s="78"/>
      <c r="B36" s="78"/>
      <c r="C36" s="98" t="s">
        <v>175</v>
      </c>
      <c r="D36" s="80" t="s">
        <v>176</v>
      </c>
      <c r="E36" s="99" t="s">
        <v>649</v>
      </c>
      <c r="F36" s="82" t="s">
        <v>650</v>
      </c>
      <c r="G36" s="82" t="s">
        <v>559</v>
      </c>
      <c r="H36" s="82" t="s">
        <v>560</v>
      </c>
      <c r="I36" s="83" t="s">
        <v>651</v>
      </c>
      <c r="J36" s="83"/>
    </row>
    <row r="37" spans="1:10" ht="297">
      <c r="A37" s="90">
        <v>11</v>
      </c>
      <c r="B37" s="85" t="s">
        <v>178</v>
      </c>
      <c r="C37" s="86" t="s">
        <v>179</v>
      </c>
      <c r="D37" s="85" t="s">
        <v>180</v>
      </c>
      <c r="E37" s="100" t="s">
        <v>652</v>
      </c>
      <c r="F37" s="88" t="s">
        <v>653</v>
      </c>
      <c r="G37" s="88" t="s">
        <v>559</v>
      </c>
      <c r="H37" s="88" t="s">
        <v>560</v>
      </c>
      <c r="I37" s="89" t="s">
        <v>180</v>
      </c>
      <c r="J37" s="101" t="s">
        <v>654</v>
      </c>
    </row>
    <row r="38" spans="1:10" ht="33.75" customHeight="1">
      <c r="A38" s="147">
        <v>12</v>
      </c>
      <c r="B38" s="148" t="s">
        <v>182</v>
      </c>
      <c r="C38" s="149" t="s">
        <v>183</v>
      </c>
      <c r="D38" s="139" t="s">
        <v>184</v>
      </c>
      <c r="E38" s="150" t="s">
        <v>655</v>
      </c>
      <c r="F38" s="138" t="s">
        <v>576</v>
      </c>
      <c r="G38" s="138" t="s">
        <v>559</v>
      </c>
      <c r="H38" s="138" t="s">
        <v>560</v>
      </c>
      <c r="I38" s="139" t="s">
        <v>656</v>
      </c>
      <c r="J38" s="140"/>
    </row>
    <row r="39" spans="1:10" ht="58.5" customHeight="1">
      <c r="A39" s="147"/>
      <c r="B39" s="148"/>
      <c r="C39" s="149"/>
      <c r="D39" s="139"/>
      <c r="E39" s="150"/>
      <c r="F39" s="138"/>
      <c r="G39" s="138"/>
      <c r="H39" s="138"/>
      <c r="I39" s="139"/>
      <c r="J39" s="140"/>
    </row>
    <row r="40" spans="1:10" ht="12.75" customHeight="1">
      <c r="A40" s="141"/>
      <c r="B40" s="141"/>
      <c r="C40" s="142" t="s">
        <v>186</v>
      </c>
      <c r="D40" s="121" t="s">
        <v>187</v>
      </c>
      <c r="E40" s="143" t="s">
        <v>657</v>
      </c>
      <c r="F40" s="137" t="s">
        <v>576</v>
      </c>
      <c r="G40" s="137" t="s">
        <v>559</v>
      </c>
      <c r="H40" s="71" t="s">
        <v>560</v>
      </c>
      <c r="I40" s="48" t="s">
        <v>658</v>
      </c>
      <c r="J40" s="48"/>
    </row>
    <row r="41" spans="1:10" ht="35.25" customHeight="1">
      <c r="A41" s="141"/>
      <c r="B41" s="141"/>
      <c r="C41" s="142"/>
      <c r="D41" s="121"/>
      <c r="E41" s="143"/>
      <c r="F41" s="137"/>
      <c r="G41" s="137"/>
      <c r="H41" s="62"/>
      <c r="I41" s="61"/>
      <c r="J41" s="61"/>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000000000000001" right="0.7000000000000001" top="0.75" bottom="0.75"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Alessandro Fabbrini</cp:lastModifiedBy>
  <cp:lastPrinted>2023-03-09T08:11:10Z</cp:lastPrinted>
  <dcterms:modified xsi:type="dcterms:W3CDTF">2023-03-09T08:12:00Z</dcterms:modified>
  <cp:category/>
  <cp:version/>
  <cp:contentType/>
  <cp:contentStatus/>
</cp:coreProperties>
</file>