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1\Finanziario\RAGIONERIA\ELISABETTA\PIANO TRIENNALE OPERE\2023-2025\"/>
    </mc:Choice>
  </mc:AlternateContent>
  <xr:revisionPtr revIDLastSave="0" documentId="13_ncr:1_{D01A43FA-3ED9-43DD-88AB-8E32F1742E00}" xr6:coauthVersionLast="47" xr6:coauthVersionMax="47" xr10:uidLastSave="{00000000-0000-0000-0000-000000000000}"/>
  <bookViews>
    <workbookView xWindow="-120" yWindow="480" windowWidth="29040" windowHeight="15240" xr2:uid="{00000000-000D-0000-FFFF-FFFF00000000}"/>
  </bookViews>
  <sheets>
    <sheet name="2023" sheetId="8" r:id="rId1"/>
  </sheets>
  <definedNames>
    <definedName name="_xlnm.Print_Area" localSheetId="0">'2023'!$A$1:$T$13</definedName>
  </definedNames>
  <calcPr calcId="191029"/>
</workbook>
</file>

<file path=xl/calcChain.xml><?xml version="1.0" encoding="utf-8"?>
<calcChain xmlns="http://schemas.openxmlformats.org/spreadsheetml/2006/main">
  <c r="F18" i="8" l="1"/>
  <c r="F26" i="8" l="1"/>
  <c r="T22" i="8"/>
  <c r="G29" i="8"/>
  <c r="H29" i="8"/>
  <c r="T9" i="8"/>
  <c r="T21" i="8"/>
  <c r="T11" i="8"/>
  <c r="T13" i="8" l="1"/>
  <c r="L12" i="8" l="1"/>
  <c r="T27" i="8"/>
  <c r="T15" i="8"/>
  <c r="T12" i="8" l="1"/>
  <c r="C7" i="8"/>
  <c r="L7" i="8" s="1"/>
  <c r="T7" i="8" s="1"/>
  <c r="L6" i="8"/>
  <c r="T6" i="8" s="1"/>
  <c r="C5" i="8"/>
  <c r="C29" i="8" s="1"/>
  <c r="T20" i="8"/>
  <c r="T17" i="8"/>
  <c r="T16" i="8"/>
  <c r="I29" i="8"/>
  <c r="L5" i="8" l="1"/>
  <c r="L29" i="8" s="1"/>
  <c r="N29" i="8"/>
  <c r="E29" i="8" l="1"/>
  <c r="K29" i="8"/>
  <c r="P29" i="8"/>
  <c r="R29" i="8"/>
  <c r="T5" i="8" l="1"/>
  <c r="T29" i="8" s="1"/>
  <c r="R13" i="8" l="1"/>
</calcChain>
</file>

<file path=xl/sharedStrings.xml><?xml version="1.0" encoding="utf-8"?>
<sst xmlns="http://schemas.openxmlformats.org/spreadsheetml/2006/main" count="104" uniqueCount="95">
  <si>
    <t>IMPIEGHI</t>
  </si>
  <si>
    <t>RISORSE</t>
  </si>
  <si>
    <t>Importo</t>
  </si>
  <si>
    <t>DESCRIZIONE</t>
  </si>
  <si>
    <t>IMPORTO</t>
  </si>
  <si>
    <t>AVANZO ECONOMICO</t>
  </si>
  <si>
    <t>TOTALE</t>
  </si>
  <si>
    <t>INTERVENTO</t>
  </si>
  <si>
    <t>TRASFERIMENTI DI CAPITALE - TITOLO IV CAT. 2°-3°-4°-5°</t>
  </si>
  <si>
    <t>MUTUI - TITOLO V</t>
  </si>
  <si>
    <t>ALIENAZIONI PATRIMONIALI - CONCESSIONI DEMANIALI - TITOLO IV CAT. 1°</t>
  </si>
  <si>
    <t>RISCOSSIONI DI CREDITI - TITOLO IV CAT. 6^</t>
  </si>
  <si>
    <t>PROVENTI DA PERMESSI DI COSTRUIRE, MONETIZZAZIONI ED ECCEDENZE DI PARTE CORRENTE</t>
  </si>
  <si>
    <t xml:space="preserve">ONERI DI URBANIZZAZIONE  (40500490) </t>
  </si>
  <si>
    <t>MONETIZZAZIONE AREE STANDARD (4054101)</t>
  </si>
  <si>
    <t>Risorsa</t>
  </si>
  <si>
    <t xml:space="preserve"> </t>
  </si>
  <si>
    <t>06012.02.560700</t>
  </si>
  <si>
    <t xml:space="preserve">40200.01.133100 FCC </t>
  </si>
  <si>
    <t xml:space="preserve"> TASSA DI SCOPO PER TRASFORMAZIONE STRUTTURE ALIMENTARI(40500.04.000002)</t>
  </si>
  <si>
    <t>Previsti nel POP 18/20 sull'esercizio 2018 per i quali non è ancora stato assunto impegno di spesa.</t>
  </si>
  <si>
    <t>Previsti nel POP 18/20 sull'esercizio 2019.</t>
  </si>
  <si>
    <t>Nuovo inserimento.</t>
  </si>
  <si>
    <t>AVANZO AMMINISTRAZIONE PRESUNTO</t>
  </si>
  <si>
    <t xml:space="preserve">10052.02.595017 </t>
  </si>
  <si>
    <t xml:space="preserve">08012.02.593007 </t>
  </si>
  <si>
    <t>AVANZO DI AMMINISTRAZIONE/AVANZO ECONOMICO</t>
  </si>
  <si>
    <t>01052.02.503206</t>
  </si>
  <si>
    <t>10052.02.595019</t>
  </si>
  <si>
    <t xml:space="preserve">RIQUALIFICAZIONE CAPOLUOGO E REALIZZAZIONE PARCHEGGI COMUNALI </t>
  </si>
  <si>
    <t>10052.02.595025</t>
  </si>
  <si>
    <t xml:space="preserve">OPERE DI RIQUALIFICAZIONE VIA TASSARA VIA TEATRO NUOVO </t>
  </si>
  <si>
    <t>17012.02.545102</t>
  </si>
  <si>
    <t>BANDO REGIONE LOMBARDIA RIGENERA IMPIANTI RINNOVABILI</t>
  </si>
  <si>
    <t xml:space="preserve">10052.02.595028 </t>
  </si>
  <si>
    <t>REALIZZAZIONE PERCORSO CICLOPEDONALE TRA LE FRAZIONI DI BRENO</t>
  </si>
  <si>
    <t>INTERVENTI DI ADEGUAMENTO RETE IDRICA</t>
  </si>
  <si>
    <t>MUTUI</t>
  </si>
  <si>
    <t>RIQUALIFICAZIONE LOCALITA' FOLLO PONTE DELLA MADONNA</t>
  </si>
  <si>
    <t>PERCORSO DIDATTICO CALAMETO</t>
  </si>
  <si>
    <t xml:space="preserve">10052.02.595029 </t>
  </si>
  <si>
    <t xml:space="preserve">04022.02.545809 </t>
  </si>
  <si>
    <t>06012.02.563100</t>
  </si>
  <si>
    <t>09042.02.595404</t>
  </si>
  <si>
    <t>60300.01.153001 MUTUO</t>
  </si>
  <si>
    <t xml:space="preserve">10052.02.595030 </t>
  </si>
  <si>
    <t>40200.01.150561 FCC</t>
  </si>
  <si>
    <t>10052.02.595031</t>
  </si>
  <si>
    <t>89.351,36‬</t>
  </si>
  <si>
    <t>08012.02.582600</t>
  </si>
  <si>
    <t>06012.02.563104</t>
  </si>
  <si>
    <t xml:space="preserve">09012.02.591501 </t>
  </si>
  <si>
    <t xml:space="preserve">04022.02.545810 </t>
  </si>
  <si>
    <t>09012.02.591502</t>
  </si>
  <si>
    <t>06012.02.563105</t>
  </si>
  <si>
    <t xml:space="preserve">08012.02.593013 </t>
  </si>
  <si>
    <t>40200.01.150539 FCC</t>
  </si>
  <si>
    <t>40200.01.150503 FCC</t>
  </si>
  <si>
    <t>40200.01.150560 FCC</t>
  </si>
  <si>
    <t>40200.01.150528 303.000,00 MINISTERO -  40200.01.150529 176.127,00 REGIONE</t>
  </si>
  <si>
    <t>40200.01.150562 FCC</t>
  </si>
  <si>
    <t>40200.01.150534 REGIONE LOBARDIA</t>
  </si>
  <si>
    <t>Risorse</t>
  </si>
  <si>
    <t xml:space="preserve">150555 540.000,00 REGIONE - 150556 60.000,00 CMVC </t>
  </si>
  <si>
    <t>30.000,00 40200.01.150571 REGIONE - 40200.01.150531 500.000,00 FCC</t>
  </si>
  <si>
    <t>40200.01.150566 REGIONE LOMBARDIA</t>
  </si>
  <si>
    <t>40200.01.150565 REGIONE LOMBARDIA</t>
  </si>
  <si>
    <t>135.090,00 40200.01.150567  REGIONE - 48.032 ,00 40200.01.150568 CMVC</t>
  </si>
  <si>
    <t>40200.01.150554 REGIONE</t>
  </si>
  <si>
    <t>MANUTENZIONE STRAORDINARIA CASA VACANZE ASTRIO</t>
  </si>
  <si>
    <t>RIQUALIFICAZIONE CENTRI STORICI ASTRIO</t>
  </si>
  <si>
    <t>RIGENERAZIONE PIAZZA ALPINI</t>
  </si>
  <si>
    <t>OPERE DI SISTEMAZIONE DEL SUOLO IN SEGUITO AD EVENTI CALAMITOSI</t>
  </si>
  <si>
    <t>RIQUALIFICAZIONE CENTRI STORICI PESCARZO</t>
  </si>
  <si>
    <t>RIQUALIFICAZIONE PIAZZA GHISLANDI</t>
  </si>
  <si>
    <t>RIQUALIFICAZIONE STADIO COMUNALE TASSARA</t>
  </si>
  <si>
    <t>RIQUALIFICAZIONE PALESTRA ISTITUTO COMPRENSIVO TONOLINI</t>
  </si>
  <si>
    <t>REALIZZAZIONE PISCINA COMUNALE IN LOC. FOLGORE</t>
  </si>
  <si>
    <t>MANUTENZIONE STRAORDINARIA PALAZZO UFFICI / OTTENIMENTO LOCALI DIDATTICI</t>
  </si>
  <si>
    <t>MANUTENZIONE STRAORDINARIA STRUTTURA SPORTIVA LOCALITA' MEZZARRO</t>
  </si>
  <si>
    <t>PAVIMENTAZIONE CENTRO STORICO DI MEZZARRO</t>
  </si>
  <si>
    <t>40200.01.150569 FCC</t>
  </si>
  <si>
    <t>40200.01.150570 FCC</t>
  </si>
  <si>
    <t>40200.01.150564 FCC</t>
  </si>
  <si>
    <t>40200.01.150563 FCC</t>
  </si>
  <si>
    <t>40200.01.150524 FCC</t>
  </si>
  <si>
    <t>40200.01.150550 REGIONE LOMBARDIA</t>
  </si>
  <si>
    <t>RIPRISTINO ARGINI TORRENTE CAFFARO E MESSA IN SICUREZZA PONTE - FONDI PNRR</t>
  </si>
  <si>
    <t>DISGAGGIO MATERIALE, TAGLIO VEGETAZIONE E RIPRISTINO RETI PARAMASSI - FONDI PNRR</t>
  </si>
  <si>
    <t xml:space="preserve"> CONTRIBUTO REGIONE LOMBARDIA INTERVENTO STRADA V.A.S. PIASOTLA-DISI E TRATTO STRADA VIA TEATRO NUOVO</t>
  </si>
  <si>
    <t>40200.01.150584   MINISERO DELLA CULTURA - PNRR</t>
  </si>
  <si>
    <t>05022.02.552403</t>
  </si>
  <si>
    <t>10052.02.595033</t>
  </si>
  <si>
    <t>40200.01.150583 REGIONE LOMBARDIA</t>
  </si>
  <si>
    <t>PNRR MINISTERO DELLA CULTRA MISURA 1.3 - MIGLIORAMENTO EFFICENTAMENTO ENERGETICO CINEMA TEATRO GIARDINO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</si>
</sst>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* #,##0.00_-;\-* #,##0.00_-;_-* &quot;-&quot;_-;_-@_-"/>
  </numFmts>
  <fonts count="19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i/>
      <sz val="16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0" borderId="0"/>
  </cellStyleXfs>
  <cellXfs count="96">
    <xf numFmtId="0" fontId="0" fillId="0" borderId="0" xfId="0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2" fillId="2" borderId="1" xfId="4" applyNumberFormat="1" applyFont="1" applyFill="1" applyBorder="1" applyAlignment="1">
      <alignment horizontal="right" vertical="center"/>
    </xf>
    <xf numFmtId="0" fontId="11" fillId="0" borderId="10" xfId="4" applyFont="1" applyBorder="1" applyAlignment="1">
      <alignment horizontal="justify" vertical="center"/>
    </xf>
    <xf numFmtId="0" fontId="11" fillId="0" borderId="2" xfId="4" applyFont="1" applyBorder="1" applyAlignment="1">
      <alignment horizontal="justify" vertic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/>
    <xf numFmtId="4" fontId="8" fillId="3" borderId="13" xfId="0" applyNumberFormat="1" applyFont="1" applyFill="1" applyBorder="1" applyAlignment="1">
      <alignment horizontal="center"/>
    </xf>
    <xf numFmtId="4" fontId="12" fillId="3" borderId="13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6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justify" vertical="center"/>
    </xf>
    <xf numFmtId="0" fontId="8" fillId="8" borderId="0" xfId="0" applyFont="1" applyFill="1" applyAlignment="1">
      <alignment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left" wrapText="1"/>
    </xf>
    <xf numFmtId="165" fontId="15" fillId="8" borderId="16" xfId="2" applyNumberFormat="1" applyFont="1" applyFill="1" applyBorder="1" applyAlignment="1">
      <alignment horizontal="right" wrapText="1"/>
    </xf>
    <xf numFmtId="4" fontId="14" fillId="8" borderId="16" xfId="0" applyNumberFormat="1" applyFont="1" applyFill="1" applyBorder="1" applyAlignment="1">
      <alignment horizontal="left"/>
    </xf>
    <xf numFmtId="4" fontId="14" fillId="8" borderId="16" xfId="0" applyNumberFormat="1" applyFont="1" applyFill="1" applyBorder="1" applyAlignment="1">
      <alignment horizontal="right" wrapText="1"/>
    </xf>
    <xf numFmtId="0" fontId="14" fillId="8" borderId="16" xfId="0" applyFont="1" applyFill="1" applyBorder="1" applyAlignment="1">
      <alignment horizontal="right" vertical="center" wrapText="1"/>
    </xf>
    <xf numFmtId="4" fontId="14" fillId="8" borderId="16" xfId="0" applyNumberFormat="1" applyFont="1" applyFill="1" applyBorder="1" applyAlignment="1">
      <alignment horizontal="right"/>
    </xf>
    <xf numFmtId="0" fontId="14" fillId="8" borderId="16" xfId="0" applyFont="1" applyFill="1" applyBorder="1" applyAlignment="1">
      <alignment horizontal="left"/>
    </xf>
    <xf numFmtId="4" fontId="15" fillId="8" borderId="16" xfId="0" applyNumberFormat="1" applyFont="1" applyFill="1" applyBorder="1" applyAlignment="1">
      <alignment horizontal="right" wrapText="1"/>
    </xf>
    <xf numFmtId="4" fontId="14" fillId="8" borderId="16" xfId="0" applyNumberFormat="1" applyFont="1" applyFill="1" applyBorder="1" applyAlignment="1">
      <alignment horizontal="left" wrapText="1"/>
    </xf>
    <xf numFmtId="0" fontId="14" fillId="8" borderId="16" xfId="0" applyFont="1" applyFill="1" applyBorder="1" applyAlignment="1">
      <alignment horizontal="right" wrapText="1"/>
    </xf>
    <xf numFmtId="0" fontId="14" fillId="8" borderId="0" xfId="0" applyFont="1" applyFill="1" applyAlignment="1">
      <alignment horizontal="left" wrapText="1"/>
    </xf>
    <xf numFmtId="2" fontId="14" fillId="8" borderId="0" xfId="0" applyNumberFormat="1" applyFont="1" applyFill="1" applyAlignment="1">
      <alignment horizontal="left" wrapText="1"/>
    </xf>
    <xf numFmtId="4" fontId="14" fillId="8" borderId="0" xfId="0" applyNumberFormat="1" applyFont="1" applyFill="1" applyAlignment="1">
      <alignment horizontal="right" wrapText="1"/>
    </xf>
    <xf numFmtId="4" fontId="14" fillId="8" borderId="0" xfId="0" applyNumberFormat="1" applyFont="1" applyFill="1" applyAlignment="1">
      <alignment horizontal="left" wrapText="1"/>
    </xf>
    <xf numFmtId="0" fontId="14" fillId="8" borderId="0" xfId="0" applyFont="1" applyFill="1" applyAlignment="1">
      <alignment horizontal="center" vertical="center" wrapText="1"/>
    </xf>
    <xf numFmtId="165" fontId="15" fillId="8" borderId="0" xfId="2" applyNumberFormat="1" applyFont="1" applyFill="1" applyBorder="1" applyAlignment="1">
      <alignment horizontal="right" wrapText="1"/>
    </xf>
    <xf numFmtId="4" fontId="15" fillId="8" borderId="14" xfId="0" applyNumberFormat="1" applyFont="1" applyFill="1" applyBorder="1" applyAlignment="1">
      <alignment horizontal="right" wrapText="1"/>
    </xf>
    <xf numFmtId="0" fontId="14" fillId="8" borderId="14" xfId="0" applyFont="1" applyFill="1" applyBorder="1" applyAlignment="1">
      <alignment horizontal="right" wrapText="1"/>
    </xf>
    <xf numFmtId="4" fontId="14" fillId="0" borderId="16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  <xf numFmtId="0" fontId="14" fillId="8" borderId="16" xfId="0" applyFont="1" applyFill="1" applyBorder="1" applyAlignment="1">
      <alignment horizontal="left" vertical="center" wrapText="1"/>
    </xf>
    <xf numFmtId="4" fontId="15" fillId="8" borderId="16" xfId="0" applyNumberFormat="1" applyFont="1" applyFill="1" applyBorder="1" applyAlignment="1">
      <alignment horizontal="right" vertical="center" wrapText="1"/>
    </xf>
    <xf numFmtId="4" fontId="14" fillId="8" borderId="16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wrapText="1"/>
    </xf>
    <xf numFmtId="4" fontId="15" fillId="0" borderId="16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right" wrapText="1"/>
    </xf>
    <xf numFmtId="0" fontId="8" fillId="0" borderId="0" xfId="0" applyFont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4" fontId="15" fillId="0" borderId="16" xfId="0" applyNumberFormat="1" applyFont="1" applyBorder="1" applyAlignment="1">
      <alignment vertical="center" wrapText="1"/>
    </xf>
    <xf numFmtId="4" fontId="14" fillId="0" borderId="16" xfId="0" applyNumberFormat="1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4" fontId="15" fillId="0" borderId="14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" fontId="14" fillId="0" borderId="16" xfId="0" applyNumberFormat="1" applyFont="1" applyBorder="1" applyAlignment="1">
      <alignment horizontal="right" vertical="center" wrapText="1"/>
    </xf>
    <xf numFmtId="0" fontId="14" fillId="8" borderId="14" xfId="0" applyFont="1" applyFill="1" applyBorder="1" applyAlignment="1">
      <alignment horizontal="right" vertical="center" wrapText="1"/>
    </xf>
    <xf numFmtId="4" fontId="15" fillId="8" borderId="14" xfId="0" applyNumberFormat="1" applyFont="1" applyFill="1" applyBorder="1" applyAlignment="1">
      <alignment horizontal="right" vertical="center" wrapText="1"/>
    </xf>
    <xf numFmtId="0" fontId="14" fillId="8" borderId="0" xfId="0" applyFont="1" applyFill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/>
    </xf>
    <xf numFmtId="0" fontId="6" fillId="3" borderId="24" xfId="0" applyFont="1" applyFill="1" applyBorder="1" applyAlignment="1">
      <alignment horizontal="center" vertical="center" wrapText="1"/>
    </xf>
    <xf numFmtId="4" fontId="14" fillId="8" borderId="25" xfId="0" applyNumberFormat="1" applyFont="1" applyFill="1" applyBorder="1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4" fontId="8" fillId="3" borderId="25" xfId="0" applyNumberFormat="1" applyFont="1" applyFill="1" applyBorder="1" applyAlignment="1">
      <alignment horizontal="center"/>
    </xf>
    <xf numFmtId="0" fontId="8" fillId="3" borderId="25" xfId="0" applyFont="1" applyFill="1" applyBorder="1"/>
    <xf numFmtId="4" fontId="16" fillId="8" borderId="16" xfId="0" applyNumberFormat="1" applyFont="1" applyFill="1" applyBorder="1" applyAlignment="1">
      <alignment horizontal="right" wrapText="1"/>
    </xf>
    <xf numFmtId="8" fontId="17" fillId="9" borderId="26" xfId="0" applyNumberFormat="1" applyFont="1" applyFill="1" applyBorder="1" applyAlignment="1">
      <alignment horizontal="right" vertical="center" wrapText="1"/>
    </xf>
    <xf numFmtId="4" fontId="17" fillId="9" borderId="27" xfId="0" applyNumberFormat="1" applyFont="1" applyFill="1" applyBorder="1" applyAlignment="1">
      <alignment horizontal="right" vertical="center" wrapText="1"/>
    </xf>
    <xf numFmtId="0" fontId="17" fillId="9" borderId="27" xfId="0" applyFont="1" applyFill="1" applyBorder="1" applyAlignment="1">
      <alignment horizontal="right" vertical="center" wrapText="1"/>
    </xf>
    <xf numFmtId="8" fontId="8" fillId="0" borderId="0" xfId="0" applyNumberFormat="1" applyFont="1" applyAlignment="1">
      <alignment horizontal="right"/>
    </xf>
    <xf numFmtId="4" fontId="18" fillId="0" borderId="26" xfId="0" applyNumberFormat="1" applyFont="1" applyBorder="1" applyAlignment="1">
      <alignment horizontal="righ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5">
    <cellStyle name="Euro" xfId="1" xr:uid="{00000000-0005-0000-0000-000001000000}"/>
    <cellStyle name="Migliaia [0]" xfId="2" builtinId="6"/>
    <cellStyle name="Migliaia [0] 2" xfId="3" xr:uid="{00000000-0005-0000-0000-000002000000}"/>
    <cellStyle name="Normale" xfId="0" builtinId="0"/>
    <cellStyle name="Normal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3"/>
  <sheetViews>
    <sheetView tabSelected="1" view="pageLayout" topLeftCell="A25" zoomScale="70" zoomScalePageLayoutView="70" workbookViewId="0">
      <selection activeCell="T16" sqref="T16"/>
    </sheetView>
  </sheetViews>
  <sheetFormatPr defaultColWidth="9.140625" defaultRowHeight="12.75" x14ac:dyDescent="0.2"/>
  <cols>
    <col min="1" max="1" width="20.85546875" style="5" customWidth="1"/>
    <col min="2" max="2" width="52.5703125" style="4" customWidth="1"/>
    <col min="3" max="3" width="17.140625" style="4" customWidth="1"/>
    <col min="4" max="4" width="18.28515625" style="4" hidden="1" customWidth="1"/>
    <col min="5" max="5" width="9.5703125" style="6" hidden="1" customWidth="1"/>
    <col min="6" max="6" width="15.85546875" style="6" bestFit="1" customWidth="1"/>
    <col min="7" max="7" width="15.140625" style="6" hidden="1" customWidth="1"/>
    <col min="8" max="8" width="15.140625" style="6" customWidth="1"/>
    <col min="9" max="10" width="16.42578125" style="6" hidden="1" customWidth="1"/>
    <col min="11" max="11" width="20.5703125" style="6" hidden="1" customWidth="1"/>
    <col min="12" max="12" width="19" style="6" customWidth="1"/>
    <col min="13" max="13" width="23" style="6" bestFit="1" customWidth="1"/>
    <col min="14" max="14" width="19.28515625" style="6" hidden="1" customWidth="1"/>
    <col min="15" max="16" width="18.7109375" style="6" hidden="1" customWidth="1"/>
    <col min="17" max="17" width="16.28515625" style="6" hidden="1" customWidth="1"/>
    <col min="18" max="18" width="16.7109375" style="6" hidden="1" customWidth="1"/>
    <col min="19" max="19" width="15.28515625" style="6" hidden="1" customWidth="1"/>
    <col min="20" max="20" width="15.5703125" style="13" bestFit="1" customWidth="1"/>
    <col min="21" max="16384" width="9.140625" style="4"/>
  </cols>
  <sheetData>
    <row r="1" spans="1:20" s="2" customFormat="1" ht="15.75" customHeight="1" x14ac:dyDescent="0.3">
      <c r="A1" s="88" t="s">
        <v>0</v>
      </c>
      <c r="B1" s="89"/>
      <c r="C1" s="89"/>
      <c r="D1" s="9"/>
      <c r="E1" s="89" t="s">
        <v>1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2"/>
    </row>
    <row r="2" spans="1:20" s="3" customFormat="1" ht="15.75" customHeight="1" thickBot="1" x14ac:dyDescent="0.25">
      <c r="A2" s="90"/>
      <c r="B2" s="91"/>
      <c r="C2" s="91"/>
      <c r="D2" s="1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3"/>
    </row>
    <row r="3" spans="1:20" s="1" customFormat="1" ht="106.5" customHeight="1" x14ac:dyDescent="0.2">
      <c r="A3" s="7" t="s">
        <v>7</v>
      </c>
      <c r="B3" s="8" t="s">
        <v>3</v>
      </c>
      <c r="C3" s="75" t="s">
        <v>4</v>
      </c>
      <c r="D3" s="8" t="s">
        <v>5</v>
      </c>
      <c r="E3" s="10" t="s">
        <v>5</v>
      </c>
      <c r="F3" s="28" t="s">
        <v>23</v>
      </c>
      <c r="G3" s="75" t="s">
        <v>26</v>
      </c>
      <c r="H3" s="73" t="s">
        <v>37</v>
      </c>
      <c r="I3" s="84" t="s">
        <v>12</v>
      </c>
      <c r="J3" s="94"/>
      <c r="K3" s="85"/>
      <c r="L3" s="71" t="s">
        <v>8</v>
      </c>
      <c r="M3" s="87" t="s">
        <v>62</v>
      </c>
      <c r="N3" s="86" t="s">
        <v>10</v>
      </c>
      <c r="O3" s="87"/>
      <c r="P3" s="84" t="s">
        <v>11</v>
      </c>
      <c r="Q3" s="85"/>
      <c r="R3" s="86" t="s">
        <v>9</v>
      </c>
      <c r="S3" s="87"/>
      <c r="T3" s="12" t="s">
        <v>6</v>
      </c>
    </row>
    <row r="4" spans="1:20" ht="30" customHeight="1" x14ac:dyDescent="0.2">
      <c r="A4" s="17"/>
      <c r="B4" s="18"/>
      <c r="C4" s="77"/>
      <c r="D4" s="18"/>
      <c r="E4" s="19"/>
      <c r="F4" s="72"/>
      <c r="G4" s="76"/>
      <c r="H4" s="19"/>
      <c r="I4" s="20" t="s">
        <v>13</v>
      </c>
      <c r="J4" s="21" t="s">
        <v>19</v>
      </c>
      <c r="K4" s="21" t="s">
        <v>14</v>
      </c>
      <c r="L4" s="22" t="s">
        <v>2</v>
      </c>
      <c r="M4" s="95"/>
      <c r="N4" s="22" t="s">
        <v>2</v>
      </c>
      <c r="O4" s="22" t="s">
        <v>15</v>
      </c>
      <c r="P4" s="22" t="s">
        <v>2</v>
      </c>
      <c r="Q4" s="22" t="s">
        <v>15</v>
      </c>
      <c r="R4" s="22" t="s">
        <v>2</v>
      </c>
      <c r="S4" s="22" t="s">
        <v>15</v>
      </c>
      <c r="T4" s="23"/>
    </row>
    <row r="5" spans="1:20" s="29" customFormat="1" ht="30.75" x14ac:dyDescent="0.25">
      <c r="A5" s="31" t="s">
        <v>17</v>
      </c>
      <c r="B5" s="32" t="s">
        <v>77</v>
      </c>
      <c r="C5" s="33">
        <f>3057792.16+1401450</f>
        <v>4459242.16</v>
      </c>
      <c r="D5" s="34"/>
      <c r="E5" s="34"/>
      <c r="F5" s="34"/>
      <c r="G5" s="74"/>
      <c r="H5" s="34"/>
      <c r="I5" s="34"/>
      <c r="J5" s="34"/>
      <c r="K5" s="34"/>
      <c r="L5" s="35">
        <f>C5</f>
        <v>4459242.16</v>
      </c>
      <c r="M5" s="36" t="s">
        <v>18</v>
      </c>
      <c r="N5" s="34"/>
      <c r="O5" s="32"/>
      <c r="P5" s="34"/>
      <c r="Q5" s="34"/>
      <c r="R5" s="37"/>
      <c r="S5" s="38"/>
      <c r="T5" s="39">
        <f>I5+J5+K5+L5+N5+P5+R5+D5</f>
        <v>4459242.16</v>
      </c>
    </row>
    <row r="6" spans="1:20" s="29" customFormat="1" ht="30.75" x14ac:dyDescent="0.25">
      <c r="A6" s="31" t="s">
        <v>41</v>
      </c>
      <c r="B6" s="32" t="s">
        <v>76</v>
      </c>
      <c r="C6" s="33">
        <v>1200000</v>
      </c>
      <c r="D6" s="34"/>
      <c r="E6" s="34"/>
      <c r="F6" s="34"/>
      <c r="G6" s="34"/>
      <c r="H6" s="34"/>
      <c r="I6" s="34"/>
      <c r="J6" s="34"/>
      <c r="K6" s="34"/>
      <c r="L6" s="35">
        <f>C6</f>
        <v>1200000</v>
      </c>
      <c r="M6" s="41" t="s">
        <v>58</v>
      </c>
      <c r="N6" s="34"/>
      <c r="O6" s="32"/>
      <c r="P6" s="34"/>
      <c r="Q6" s="34"/>
      <c r="R6" s="37"/>
      <c r="S6" s="38"/>
      <c r="T6" s="39">
        <f>L6</f>
        <v>1200000</v>
      </c>
    </row>
    <row r="7" spans="1:20" s="29" customFormat="1" ht="30.75" x14ac:dyDescent="0.25">
      <c r="A7" s="31" t="s">
        <v>42</v>
      </c>
      <c r="B7" s="32" t="s">
        <v>75</v>
      </c>
      <c r="C7" s="33">
        <f>1200000-51450</f>
        <v>1148550</v>
      </c>
      <c r="D7" s="34"/>
      <c r="E7" s="34"/>
      <c r="F7" s="34"/>
      <c r="G7" s="34"/>
      <c r="H7" s="34"/>
      <c r="I7" s="34"/>
      <c r="J7" s="34"/>
      <c r="K7" s="34"/>
      <c r="L7" s="35">
        <f>C7</f>
        <v>1148550</v>
      </c>
      <c r="M7" s="41" t="s">
        <v>57</v>
      </c>
      <c r="N7" s="34"/>
      <c r="O7" s="32"/>
      <c r="P7" s="34"/>
      <c r="Q7" s="34"/>
      <c r="R7" s="37"/>
      <c r="S7" s="38"/>
      <c r="T7" s="39">
        <f>L7</f>
        <v>1148550</v>
      </c>
    </row>
    <row r="8" spans="1:20" s="30" customFormat="1" ht="30" x14ac:dyDescent="0.25">
      <c r="A8" s="31" t="s">
        <v>43</v>
      </c>
      <c r="B8" s="32" t="s">
        <v>36</v>
      </c>
      <c r="C8" s="39">
        <v>1000000</v>
      </c>
      <c r="D8" s="31"/>
      <c r="E8" s="31"/>
      <c r="F8" s="31"/>
      <c r="G8" s="35"/>
      <c r="H8" s="35">
        <v>1000000</v>
      </c>
      <c r="I8" s="31"/>
      <c r="J8" s="31"/>
      <c r="K8" s="31"/>
      <c r="L8" s="31"/>
      <c r="M8" s="31" t="s">
        <v>44</v>
      </c>
      <c r="N8" s="51"/>
      <c r="O8" s="31"/>
      <c r="P8" s="31"/>
      <c r="Q8" s="31"/>
      <c r="R8" s="31"/>
      <c r="S8" s="31"/>
      <c r="T8" s="39">
        <v>1000000</v>
      </c>
    </row>
    <row r="9" spans="1:20" s="60" customFormat="1" ht="75" x14ac:dyDescent="0.2">
      <c r="A9" s="61" t="s">
        <v>40</v>
      </c>
      <c r="B9" s="61" t="s">
        <v>74</v>
      </c>
      <c r="C9" s="62">
        <v>680000</v>
      </c>
      <c r="D9" s="63"/>
      <c r="E9" s="61"/>
      <c r="F9" s="63">
        <v>150000</v>
      </c>
      <c r="H9" s="63"/>
      <c r="I9" s="63"/>
      <c r="J9" s="63"/>
      <c r="K9" s="61"/>
      <c r="L9" s="63">
        <v>530000</v>
      </c>
      <c r="M9" s="67" t="s">
        <v>64</v>
      </c>
      <c r="N9" s="61"/>
      <c r="O9" s="64"/>
      <c r="P9" s="64"/>
      <c r="Q9" s="64"/>
      <c r="R9" s="65"/>
      <c r="S9" s="66"/>
      <c r="T9" s="65">
        <f>C9</f>
        <v>680000</v>
      </c>
    </row>
    <row r="10" spans="1:20" s="30" customFormat="1" ht="61.5" customHeight="1" x14ac:dyDescent="0.25">
      <c r="A10" s="31" t="s">
        <v>34</v>
      </c>
      <c r="B10" s="32" t="s">
        <v>35</v>
      </c>
      <c r="C10" s="39">
        <v>600000</v>
      </c>
      <c r="D10" s="31"/>
      <c r="E10" s="31"/>
      <c r="F10" s="35"/>
      <c r="H10" s="35"/>
      <c r="I10" s="31"/>
      <c r="J10" s="31"/>
      <c r="K10" s="31"/>
      <c r="L10" s="51">
        <v>600000</v>
      </c>
      <c r="M10" s="41" t="s">
        <v>63</v>
      </c>
      <c r="N10" s="31"/>
      <c r="O10" s="31"/>
      <c r="P10" s="31"/>
      <c r="Q10" s="31"/>
      <c r="R10" s="31"/>
      <c r="S10" s="31"/>
      <c r="T10" s="39">
        <v>600000</v>
      </c>
    </row>
    <row r="11" spans="1:20" s="60" customFormat="1" ht="30.75" x14ac:dyDescent="0.25">
      <c r="A11" s="56" t="s">
        <v>28</v>
      </c>
      <c r="B11" s="57" t="s">
        <v>29</v>
      </c>
      <c r="C11" s="58">
        <v>539351.36</v>
      </c>
      <c r="D11" s="50"/>
      <c r="E11" s="59"/>
      <c r="F11" s="50" t="s">
        <v>48</v>
      </c>
      <c r="H11" s="50"/>
      <c r="I11" s="50"/>
      <c r="J11" s="50"/>
      <c r="K11" s="59"/>
      <c r="L11" s="50">
        <v>450000</v>
      </c>
      <c r="M11" s="59" t="s">
        <v>56</v>
      </c>
      <c r="N11" s="59"/>
      <c r="O11" s="59"/>
      <c r="P11" s="59"/>
      <c r="Q11" s="59"/>
      <c r="R11" s="58"/>
      <c r="S11" s="57"/>
      <c r="T11" s="58">
        <f>450000+89351.36</f>
        <v>539351.36</v>
      </c>
    </row>
    <row r="12" spans="1:20" s="30" customFormat="1" ht="30.75" x14ac:dyDescent="0.25">
      <c r="A12" s="31" t="s">
        <v>45</v>
      </c>
      <c r="B12" s="32" t="s">
        <v>38</v>
      </c>
      <c r="C12" s="39">
        <v>500000</v>
      </c>
      <c r="D12" s="35"/>
      <c r="E12" s="41"/>
      <c r="F12" s="35"/>
      <c r="H12" s="35"/>
      <c r="I12" s="35"/>
      <c r="J12" s="35"/>
      <c r="K12" s="41"/>
      <c r="L12" s="35">
        <f>C12</f>
        <v>500000</v>
      </c>
      <c r="M12" s="41" t="s">
        <v>46</v>
      </c>
      <c r="N12" s="41"/>
      <c r="O12" s="41"/>
      <c r="P12" s="41"/>
      <c r="Q12" s="41"/>
      <c r="R12" s="39"/>
      <c r="S12" s="32"/>
      <c r="T12" s="39">
        <f>L12</f>
        <v>500000</v>
      </c>
    </row>
    <row r="13" spans="1:20" s="30" customFormat="1" ht="30.75" x14ac:dyDescent="0.25">
      <c r="A13" s="31" t="s">
        <v>24</v>
      </c>
      <c r="B13" s="32" t="s">
        <v>73</v>
      </c>
      <c r="C13" s="39">
        <v>492807.36</v>
      </c>
      <c r="D13" s="35" t="s">
        <v>16</v>
      </c>
      <c r="E13" s="41"/>
      <c r="F13" s="35"/>
      <c r="H13" s="35"/>
      <c r="I13" s="35"/>
      <c r="J13" s="35">
        <v>150000</v>
      </c>
      <c r="K13" s="41"/>
      <c r="L13" s="35">
        <v>492807.36</v>
      </c>
      <c r="M13" s="41" t="s">
        <v>85</v>
      </c>
      <c r="N13" s="41"/>
      <c r="O13" s="41"/>
      <c r="P13" s="41"/>
      <c r="Q13" s="41"/>
      <c r="R13" s="39">
        <f>C13</f>
        <v>492807.36</v>
      </c>
      <c r="S13" s="32"/>
      <c r="T13" s="39">
        <f>C13</f>
        <v>492807.36</v>
      </c>
    </row>
    <row r="14" spans="1:20" s="30" customFormat="1" ht="90" x14ac:dyDescent="0.2">
      <c r="A14" s="31" t="s">
        <v>25</v>
      </c>
      <c r="B14" s="52" t="s">
        <v>72</v>
      </c>
      <c r="C14" s="53">
        <v>479127</v>
      </c>
      <c r="D14" s="54"/>
      <c r="E14" s="36"/>
      <c r="F14" s="54"/>
      <c r="H14" s="54"/>
      <c r="I14" s="54"/>
      <c r="J14" s="54"/>
      <c r="K14" s="36"/>
      <c r="L14" s="67">
        <v>479127</v>
      </c>
      <c r="M14" s="36" t="s">
        <v>59</v>
      </c>
      <c r="N14" s="36"/>
      <c r="O14" s="68"/>
      <c r="P14" s="68"/>
      <c r="Q14" s="68"/>
      <c r="R14" s="69"/>
      <c r="S14" s="70"/>
      <c r="T14" s="69">
        <v>479127</v>
      </c>
    </row>
    <row r="15" spans="1:20" s="29" customFormat="1" ht="30.75" x14ac:dyDescent="0.25">
      <c r="A15" s="31" t="s">
        <v>47</v>
      </c>
      <c r="B15" s="32" t="s">
        <v>71</v>
      </c>
      <c r="C15" s="33">
        <v>450000</v>
      </c>
      <c r="D15" s="34"/>
      <c r="E15" s="34"/>
      <c r="F15" s="34"/>
      <c r="H15" s="34"/>
      <c r="I15" s="34"/>
      <c r="J15" s="34"/>
      <c r="K15" s="34"/>
      <c r="L15" s="35">
        <v>450000</v>
      </c>
      <c r="M15" s="41" t="s">
        <v>60</v>
      </c>
      <c r="N15" s="34"/>
      <c r="O15" s="32"/>
      <c r="P15" s="34"/>
      <c r="Q15" s="34"/>
      <c r="R15" s="37"/>
      <c r="S15" s="38"/>
      <c r="T15" s="39">
        <f>L15</f>
        <v>450000</v>
      </c>
    </row>
    <row r="16" spans="1:20" s="30" customFormat="1" ht="30.75" x14ac:dyDescent="0.25">
      <c r="A16" s="31" t="s">
        <v>49</v>
      </c>
      <c r="B16" s="32" t="s">
        <v>70</v>
      </c>
      <c r="C16" s="39">
        <v>350000</v>
      </c>
      <c r="D16" s="35"/>
      <c r="E16" s="41"/>
      <c r="F16" s="35"/>
      <c r="H16" s="35"/>
      <c r="I16" s="35"/>
      <c r="J16" s="35"/>
      <c r="K16" s="41"/>
      <c r="L16" s="35">
        <v>350000</v>
      </c>
      <c r="M16" s="41" t="s">
        <v>84</v>
      </c>
      <c r="N16" s="41"/>
      <c r="O16" s="49"/>
      <c r="P16" s="49"/>
      <c r="Q16" s="49"/>
      <c r="R16" s="48"/>
      <c r="S16" s="42"/>
      <c r="T16" s="48">
        <f>L16</f>
        <v>350000</v>
      </c>
    </row>
    <row r="17" spans="1:20" s="30" customFormat="1" ht="30.75" x14ac:dyDescent="0.25">
      <c r="A17" s="31" t="s">
        <v>50</v>
      </c>
      <c r="B17" s="32" t="s">
        <v>69</v>
      </c>
      <c r="C17" s="39">
        <v>250000</v>
      </c>
      <c r="D17" s="35"/>
      <c r="E17" s="41"/>
      <c r="F17" s="35"/>
      <c r="H17" s="35"/>
      <c r="I17" s="35"/>
      <c r="J17" s="35"/>
      <c r="K17" s="41"/>
      <c r="L17" s="35">
        <v>250000</v>
      </c>
      <c r="M17" s="41" t="s">
        <v>83</v>
      </c>
      <c r="N17" s="41"/>
      <c r="O17" s="49"/>
      <c r="P17" s="49"/>
      <c r="Q17" s="49"/>
      <c r="R17" s="48"/>
      <c r="S17" s="42"/>
      <c r="T17" s="39">
        <f>L17</f>
        <v>250000</v>
      </c>
    </row>
    <row r="18" spans="1:20" s="30" customFormat="1" ht="30.75" x14ac:dyDescent="0.25">
      <c r="A18" s="31" t="s">
        <v>32</v>
      </c>
      <c r="B18" s="32" t="s">
        <v>33</v>
      </c>
      <c r="C18" s="39">
        <v>178837.67</v>
      </c>
      <c r="D18" s="31"/>
      <c r="E18" s="31"/>
      <c r="F18" s="35">
        <f>C18-L18</f>
        <v>17883.770000000019</v>
      </c>
      <c r="H18" s="35"/>
      <c r="I18" s="31"/>
      <c r="J18" s="31"/>
      <c r="K18" s="31"/>
      <c r="L18" s="51">
        <v>160953.9</v>
      </c>
      <c r="M18" s="41" t="s">
        <v>68</v>
      </c>
      <c r="N18" s="31"/>
      <c r="O18" s="31"/>
      <c r="P18" s="31"/>
      <c r="Q18" s="31"/>
      <c r="R18" s="31"/>
      <c r="S18" s="31"/>
      <c r="T18" s="39">
        <v>237990.85</v>
      </c>
    </row>
    <row r="19" spans="1:20" s="30" customFormat="1" ht="45.75" x14ac:dyDescent="0.25">
      <c r="A19" s="31" t="s">
        <v>51</v>
      </c>
      <c r="B19" s="32" t="s">
        <v>87</v>
      </c>
      <c r="C19" s="39">
        <v>200000</v>
      </c>
      <c r="D19" s="35"/>
      <c r="E19" s="32"/>
      <c r="F19" s="32"/>
      <c r="G19" s="50"/>
      <c r="H19" s="50"/>
      <c r="I19" s="35"/>
      <c r="J19" s="35"/>
      <c r="K19" s="35"/>
      <c r="L19" s="35">
        <v>200000</v>
      </c>
      <c r="M19" s="41" t="s">
        <v>66</v>
      </c>
      <c r="N19" s="35"/>
      <c r="O19" s="32"/>
      <c r="P19" s="40"/>
      <c r="Q19" s="32"/>
      <c r="R19" s="32"/>
      <c r="S19" s="32"/>
      <c r="T19" s="39">
        <v>200000</v>
      </c>
    </row>
    <row r="20" spans="1:20" s="30" customFormat="1" ht="45.75" x14ac:dyDescent="0.25">
      <c r="A20" s="31" t="s">
        <v>53</v>
      </c>
      <c r="B20" s="32" t="s">
        <v>88</v>
      </c>
      <c r="C20" s="39">
        <v>200000</v>
      </c>
      <c r="D20" s="35"/>
      <c r="E20" s="41"/>
      <c r="F20" s="35"/>
      <c r="G20" s="35"/>
      <c r="H20" s="35"/>
      <c r="I20" s="35"/>
      <c r="J20" s="35"/>
      <c r="K20" s="41"/>
      <c r="L20" s="51">
        <v>200000</v>
      </c>
      <c r="M20" s="41" t="s">
        <v>65</v>
      </c>
      <c r="N20" s="41"/>
      <c r="O20" s="41"/>
      <c r="P20" s="41"/>
      <c r="Q20" s="41"/>
      <c r="R20" s="39"/>
      <c r="S20" s="32"/>
      <c r="T20" s="39">
        <f>L20</f>
        <v>200000</v>
      </c>
    </row>
    <row r="21" spans="1:20" s="30" customFormat="1" ht="90" x14ac:dyDescent="0.2">
      <c r="A21" s="31" t="s">
        <v>52</v>
      </c>
      <c r="B21" s="52" t="s">
        <v>39</v>
      </c>
      <c r="C21" s="53">
        <v>183122</v>
      </c>
      <c r="D21" s="54"/>
      <c r="E21" s="36"/>
      <c r="F21" s="54"/>
      <c r="G21" s="54"/>
      <c r="H21" s="54"/>
      <c r="I21" s="54"/>
      <c r="J21" s="54"/>
      <c r="K21" s="36"/>
      <c r="L21" s="55">
        <v>183122</v>
      </c>
      <c r="M21" s="36" t="s">
        <v>67</v>
      </c>
      <c r="N21" s="36"/>
      <c r="O21" s="36"/>
      <c r="P21" s="36"/>
      <c r="Q21" s="36"/>
      <c r="R21" s="53"/>
      <c r="S21" s="52"/>
      <c r="T21" s="53">
        <f>L21</f>
        <v>183122</v>
      </c>
    </row>
    <row r="22" spans="1:20" s="30" customFormat="1" ht="45.75" x14ac:dyDescent="0.25">
      <c r="A22" s="31" t="s">
        <v>30</v>
      </c>
      <c r="B22" s="32" t="s">
        <v>31</v>
      </c>
      <c r="C22" s="39">
        <v>109480</v>
      </c>
      <c r="D22" s="35"/>
      <c r="E22" s="41"/>
      <c r="F22" s="35"/>
      <c r="G22" s="35"/>
      <c r="H22" s="35"/>
      <c r="I22" s="35"/>
      <c r="J22" s="35"/>
      <c r="K22" s="41"/>
      <c r="L22" s="78">
        <v>109480</v>
      </c>
      <c r="M22" s="41" t="s">
        <v>86</v>
      </c>
      <c r="N22" s="41"/>
      <c r="O22" s="41"/>
      <c r="P22" s="41"/>
      <c r="Q22" s="41"/>
      <c r="R22" s="39"/>
      <c r="S22" s="32"/>
      <c r="T22" s="39">
        <f>C22</f>
        <v>109480</v>
      </c>
    </row>
    <row r="23" spans="1:20" s="30" customFormat="1" ht="45" x14ac:dyDescent="0.2">
      <c r="A23" s="31" t="s">
        <v>27</v>
      </c>
      <c r="B23" s="52" t="s">
        <v>78</v>
      </c>
      <c r="C23" s="53">
        <v>160000</v>
      </c>
      <c r="D23" s="54"/>
      <c r="E23" s="36"/>
      <c r="F23" s="54"/>
      <c r="G23" s="54"/>
      <c r="H23" s="54"/>
      <c r="I23" s="54"/>
      <c r="J23" s="54">
        <v>160000</v>
      </c>
      <c r="K23" s="36">
        <v>150534</v>
      </c>
      <c r="L23" s="55">
        <v>160000</v>
      </c>
      <c r="M23" s="36" t="s">
        <v>61</v>
      </c>
      <c r="N23" s="36"/>
      <c r="O23" s="36"/>
      <c r="P23" s="36"/>
      <c r="Q23" s="36"/>
      <c r="R23" s="53">
        <v>160000</v>
      </c>
      <c r="S23" s="52"/>
      <c r="T23" s="53">
        <v>160000</v>
      </c>
    </row>
    <row r="24" spans="1:20" s="30" customFormat="1" ht="33.75" customHeight="1" x14ac:dyDescent="0.25">
      <c r="A24" s="31" t="s">
        <v>54</v>
      </c>
      <c r="B24" s="32" t="s">
        <v>79</v>
      </c>
      <c r="C24" s="39">
        <v>150000</v>
      </c>
      <c r="D24" s="35"/>
      <c r="E24" s="32"/>
      <c r="F24" s="32"/>
      <c r="G24" s="50"/>
      <c r="H24" s="50"/>
      <c r="I24" s="35"/>
      <c r="J24" s="35"/>
      <c r="K24" s="35"/>
      <c r="L24" s="35">
        <v>150000</v>
      </c>
      <c r="M24" s="41" t="s">
        <v>81</v>
      </c>
      <c r="N24" s="35"/>
      <c r="O24" s="32"/>
      <c r="P24" s="40"/>
      <c r="Q24" s="32"/>
      <c r="R24" s="32"/>
      <c r="S24" s="32"/>
      <c r="T24" s="39">
        <v>150000</v>
      </c>
    </row>
    <row r="25" spans="1:20" s="30" customFormat="1" ht="45.75" x14ac:dyDescent="0.25">
      <c r="A25" s="31" t="s">
        <v>92</v>
      </c>
      <c r="B25" s="32" t="s">
        <v>89</v>
      </c>
      <c r="C25" s="39">
        <v>100000</v>
      </c>
      <c r="D25" s="35"/>
      <c r="E25" s="32"/>
      <c r="G25" s="50"/>
      <c r="H25" s="50"/>
      <c r="I25" s="35"/>
      <c r="J25" s="35"/>
      <c r="K25" s="35"/>
      <c r="L25" s="35">
        <v>100000</v>
      </c>
      <c r="M25" s="41" t="s">
        <v>93</v>
      </c>
      <c r="N25" s="35"/>
      <c r="O25" s="32"/>
      <c r="P25" s="40"/>
      <c r="Q25" s="32"/>
      <c r="R25" s="32"/>
      <c r="S25" s="32"/>
      <c r="T25" s="39">
        <v>100000</v>
      </c>
    </row>
    <row r="26" spans="1:20" s="30" customFormat="1" ht="45.75" x14ac:dyDescent="0.25">
      <c r="A26" s="31" t="s">
        <v>91</v>
      </c>
      <c r="B26" s="32" t="s">
        <v>94</v>
      </c>
      <c r="C26" s="39">
        <v>220000</v>
      </c>
      <c r="D26" s="35"/>
      <c r="E26" s="32"/>
      <c r="F26" s="40">
        <f>C26-L26</f>
        <v>44000</v>
      </c>
      <c r="G26" s="50"/>
      <c r="H26" s="50"/>
      <c r="I26" s="35"/>
      <c r="J26" s="35"/>
      <c r="K26" s="35"/>
      <c r="L26" s="35">
        <v>176000</v>
      </c>
      <c r="M26" s="41" t="s">
        <v>90</v>
      </c>
      <c r="N26" s="35"/>
      <c r="O26" s="32"/>
      <c r="P26" s="40"/>
      <c r="Q26" s="32"/>
      <c r="R26" s="32"/>
      <c r="S26" s="32"/>
      <c r="T26" s="39">
        <v>220000</v>
      </c>
    </row>
    <row r="27" spans="1:20" s="30" customFormat="1" ht="33.75" customHeight="1" x14ac:dyDescent="0.25">
      <c r="A27" s="31" t="s">
        <v>55</v>
      </c>
      <c r="B27" s="32" t="s">
        <v>80</v>
      </c>
      <c r="C27" s="39">
        <v>150000</v>
      </c>
      <c r="D27" s="35"/>
      <c r="E27" s="32"/>
      <c r="F27" s="32"/>
      <c r="G27" s="50"/>
      <c r="H27" s="50"/>
      <c r="I27" s="35"/>
      <c r="J27" s="35"/>
      <c r="K27" s="35"/>
      <c r="L27" s="35">
        <v>150000</v>
      </c>
      <c r="M27" s="41" t="s">
        <v>82</v>
      </c>
      <c r="N27" s="35"/>
      <c r="O27" s="32"/>
      <c r="P27" s="40"/>
      <c r="Q27" s="32"/>
      <c r="R27" s="32"/>
      <c r="S27" s="32"/>
      <c r="T27" s="39">
        <f>L27</f>
        <v>150000</v>
      </c>
    </row>
    <row r="28" spans="1:20" ht="15.75" x14ac:dyDescent="0.25">
      <c r="A28" s="46"/>
      <c r="B28" s="42"/>
      <c r="C28" s="47"/>
      <c r="D28" s="43"/>
      <c r="E28" s="42"/>
      <c r="F28" s="42"/>
      <c r="G28" s="44"/>
      <c r="H28" s="44"/>
      <c r="I28" s="44"/>
      <c r="J28" s="44"/>
      <c r="K28" s="44"/>
      <c r="L28" s="44"/>
      <c r="M28" s="44"/>
      <c r="N28" s="44"/>
      <c r="O28" s="42"/>
      <c r="P28" s="45"/>
      <c r="Q28" s="42"/>
      <c r="R28" s="42"/>
    </row>
    <row r="29" spans="1:20" ht="13.5" thickBot="1" x14ac:dyDescent="0.25">
      <c r="A29" s="15"/>
      <c r="B29" s="16"/>
      <c r="C29" s="14">
        <f>SUM(C5:C28)</f>
        <v>13800517.549999999</v>
      </c>
      <c r="D29" s="14">
        <v>250000</v>
      </c>
      <c r="E29" s="14">
        <f>SUM(E5:E5)</f>
        <v>0</v>
      </c>
      <c r="F29" s="14">
        <v>211883.77</v>
      </c>
      <c r="G29" s="14">
        <f>23799.09+150000+89351.36</f>
        <v>263150.45</v>
      </c>
      <c r="H29" s="14">
        <f>H8</f>
        <v>1000000</v>
      </c>
      <c r="I29" s="14">
        <f>SUM(I5:I19)</f>
        <v>0</v>
      </c>
      <c r="J29" s="14"/>
      <c r="K29" s="14">
        <f>SUM(K5:K5)</f>
        <v>0</v>
      </c>
      <c r="L29" s="14">
        <f>SUM(L5:L28)</f>
        <v>12499282.42</v>
      </c>
      <c r="M29" s="14" t="s">
        <v>16</v>
      </c>
      <c r="N29" s="14">
        <f>SUM(N13:N28)</f>
        <v>0</v>
      </c>
      <c r="O29" s="14" t="s">
        <v>16</v>
      </c>
      <c r="P29" s="14">
        <f>SUM(P5:P5)</f>
        <v>0</v>
      </c>
      <c r="Q29" s="14" t="s">
        <v>16</v>
      </c>
      <c r="R29" s="14">
        <f>SUM(R5:R5)</f>
        <v>0</v>
      </c>
      <c r="T29" s="14">
        <f>SUM(T5:T28)</f>
        <v>13859670.729999999</v>
      </c>
    </row>
    <row r="31" spans="1:20" x14ac:dyDescent="0.2">
      <c r="N31" s="24"/>
    </row>
    <row r="32" spans="1:20" x14ac:dyDescent="0.2">
      <c r="I32" s="24"/>
      <c r="N32" s="24"/>
    </row>
    <row r="33" spans="1:14" x14ac:dyDescent="0.2">
      <c r="I33" s="24"/>
    </row>
    <row r="34" spans="1:14" x14ac:dyDescent="0.2">
      <c r="A34" s="25"/>
      <c r="B34" s="4" t="s">
        <v>20</v>
      </c>
      <c r="I34" s="24"/>
    </row>
    <row r="35" spans="1:14" x14ac:dyDescent="0.2">
      <c r="N35" s="24"/>
    </row>
    <row r="36" spans="1:14" ht="13.5" thickBot="1" x14ac:dyDescent="0.25">
      <c r="A36" s="26"/>
      <c r="B36" s="4" t="s">
        <v>21</v>
      </c>
    </row>
    <row r="37" spans="1:14" ht="13.5" thickBot="1" x14ac:dyDescent="0.25">
      <c r="L37" s="79"/>
    </row>
    <row r="38" spans="1:14" ht="13.5" thickBot="1" x14ac:dyDescent="0.25">
      <c r="A38" s="27"/>
      <c r="B38" s="4" t="s">
        <v>22</v>
      </c>
      <c r="L38" s="80"/>
    </row>
    <row r="39" spans="1:14" ht="13.5" thickBot="1" x14ac:dyDescent="0.25">
      <c r="L39" s="81"/>
    </row>
    <row r="40" spans="1:14" ht="13.5" thickBot="1" x14ac:dyDescent="0.25">
      <c r="L40" s="80"/>
    </row>
    <row r="41" spans="1:14" ht="13.5" thickBot="1" x14ac:dyDescent="0.25">
      <c r="L41" s="80"/>
    </row>
    <row r="42" spans="1:14" ht="13.5" thickBot="1" x14ac:dyDescent="0.25">
      <c r="L42" s="80"/>
    </row>
    <row r="43" spans="1:14" ht="13.5" thickBot="1" x14ac:dyDescent="0.25">
      <c r="L43" s="82"/>
    </row>
    <row r="44" spans="1:14" ht="13.5" thickBot="1" x14ac:dyDescent="0.25">
      <c r="L44" s="83"/>
    </row>
    <row r="45" spans="1:14" x14ac:dyDescent="0.2">
      <c r="L45" s="82"/>
    </row>
    <row r="47" spans="1:14" ht="15.75" x14ac:dyDescent="0.25">
      <c r="B47" s="33"/>
    </row>
    <row r="310" ht="3.75" customHeight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spans="2:20" hidden="1" x14ac:dyDescent="0.2"/>
    <row r="322" spans="2:20" hidden="1" x14ac:dyDescent="0.2"/>
    <row r="323" spans="2:20" hidden="1" x14ac:dyDescent="0.2"/>
    <row r="324" spans="2:20" hidden="1" x14ac:dyDescent="0.2"/>
    <row r="325" spans="2:20" hidden="1" x14ac:dyDescent="0.2"/>
    <row r="326" spans="2:20" hidden="1" x14ac:dyDescent="0.2"/>
    <row r="327" spans="2:20" hidden="1" x14ac:dyDescent="0.2"/>
    <row r="328" spans="2:20" ht="8.25" hidden="1" customHeight="1" x14ac:dyDescent="0.2"/>
    <row r="329" spans="2:20" hidden="1" x14ac:dyDescent="0.2"/>
    <row r="330" spans="2:20" hidden="1" x14ac:dyDescent="0.2"/>
    <row r="331" spans="2:20" hidden="1" x14ac:dyDescent="0.2"/>
    <row r="332" spans="2:20" hidden="1" x14ac:dyDescent="0.2"/>
    <row r="333" spans="2:20" s="5" customFormat="1" hidden="1" x14ac:dyDescent="0.2">
      <c r="B333" s="4"/>
      <c r="C333" s="4"/>
      <c r="D333" s="4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13"/>
    </row>
    <row r="334" spans="2:20" s="5" customFormat="1" hidden="1" x14ac:dyDescent="0.2">
      <c r="B334" s="4"/>
      <c r="C334" s="4"/>
      <c r="D334" s="4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13"/>
    </row>
    <row r="335" spans="2:20" s="5" customFormat="1" hidden="1" x14ac:dyDescent="0.2">
      <c r="B335" s="4"/>
      <c r="C335" s="4"/>
      <c r="D335" s="4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13"/>
    </row>
    <row r="336" spans="2:20" s="5" customFormat="1" hidden="1" x14ac:dyDescent="0.2">
      <c r="B336" s="4"/>
      <c r="C336" s="4"/>
      <c r="D336" s="4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13"/>
    </row>
    <row r="337" spans="2:20" s="5" customFormat="1" hidden="1" x14ac:dyDescent="0.2">
      <c r="B337" s="4"/>
      <c r="C337" s="4"/>
      <c r="D337" s="4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13"/>
    </row>
    <row r="338" spans="2:20" s="5" customFormat="1" hidden="1" x14ac:dyDescent="0.2">
      <c r="B338" s="4"/>
      <c r="C338" s="4"/>
      <c r="D338" s="4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13"/>
    </row>
    <row r="339" spans="2:20" s="5" customFormat="1" hidden="1" x14ac:dyDescent="0.2">
      <c r="B339" s="4"/>
      <c r="C339" s="4"/>
      <c r="D339" s="4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13"/>
    </row>
    <row r="340" spans="2:20" s="5" customFormat="1" hidden="1" x14ac:dyDescent="0.2">
      <c r="B340" s="4"/>
      <c r="C340" s="4"/>
      <c r="D340" s="4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13"/>
    </row>
    <row r="341" spans="2:20" s="5" customFormat="1" hidden="1" x14ac:dyDescent="0.2">
      <c r="B341" s="4"/>
      <c r="C341" s="4"/>
      <c r="D341" s="4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13"/>
    </row>
    <row r="342" spans="2:20" s="5" customFormat="1" hidden="1" x14ac:dyDescent="0.2">
      <c r="B342" s="4"/>
      <c r="C342" s="4"/>
      <c r="D342" s="4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13"/>
    </row>
    <row r="343" spans="2:20" s="5" customFormat="1" hidden="1" x14ac:dyDescent="0.2">
      <c r="B343" s="4"/>
      <c r="C343" s="4"/>
      <c r="D343" s="4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13"/>
    </row>
    <row r="344" spans="2:20" s="5" customFormat="1" hidden="1" x14ac:dyDescent="0.2">
      <c r="B344" s="4"/>
      <c r="C344" s="4"/>
      <c r="D344" s="4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13"/>
    </row>
    <row r="345" spans="2:20" s="5" customFormat="1" hidden="1" x14ac:dyDescent="0.2">
      <c r="B345" s="4"/>
      <c r="C345" s="4"/>
      <c r="D345" s="4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13"/>
    </row>
    <row r="346" spans="2:20" s="5" customFormat="1" hidden="1" x14ac:dyDescent="0.2">
      <c r="B346" s="4"/>
      <c r="C346" s="4"/>
      <c r="D346" s="4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13"/>
    </row>
    <row r="347" spans="2:20" s="5" customFormat="1" hidden="1" x14ac:dyDescent="0.2">
      <c r="B347" s="4"/>
      <c r="C347" s="4"/>
      <c r="D347" s="4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13"/>
    </row>
    <row r="348" spans="2:20" s="5" customFormat="1" hidden="1" x14ac:dyDescent="0.2">
      <c r="B348" s="4"/>
      <c r="C348" s="4"/>
      <c r="D348" s="4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13"/>
    </row>
    <row r="349" spans="2:20" s="5" customFormat="1" hidden="1" x14ac:dyDescent="0.2">
      <c r="B349" s="4"/>
      <c r="C349" s="4"/>
      <c r="D349" s="4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13"/>
    </row>
    <row r="350" spans="2:20" s="5" customFormat="1" hidden="1" x14ac:dyDescent="0.2">
      <c r="B350" s="4"/>
      <c r="C350" s="4"/>
      <c r="D350" s="4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13"/>
    </row>
    <row r="351" spans="2:20" s="5" customFormat="1" hidden="1" x14ac:dyDescent="0.2">
      <c r="B351" s="4"/>
      <c r="C351" s="4"/>
      <c r="D351" s="4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13"/>
    </row>
    <row r="352" spans="2:20" s="5" customFormat="1" hidden="1" x14ac:dyDescent="0.2">
      <c r="B352" s="4"/>
      <c r="C352" s="4"/>
      <c r="D352" s="4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13"/>
    </row>
    <row r="353" spans="2:20" s="5" customFormat="1" hidden="1" x14ac:dyDescent="0.2">
      <c r="B353" s="4"/>
      <c r="C353" s="4"/>
      <c r="D353" s="4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13"/>
    </row>
  </sheetData>
  <mergeCells count="7">
    <mergeCell ref="P3:Q3"/>
    <mergeCell ref="R3:S3"/>
    <mergeCell ref="A1:C2"/>
    <mergeCell ref="E1:T2"/>
    <mergeCell ref="I3:K3"/>
    <mergeCell ref="N3:O3"/>
    <mergeCell ref="M3:M4"/>
  </mergeCells>
  <printOptions horizontalCentered="1"/>
  <pageMargins left="0.39370078740157483" right="0.39370078740157483" top="1.1811023622047245" bottom="0.78740157480314965" header="0.51181102362204722" footer="0.51181102362204722"/>
  <pageSetup paperSize="9" scale="79" fitToHeight="0" orientation="landscape" r:id="rId1"/>
  <headerFooter alignWithMargins="0">
    <oddHeader>&amp;C&amp;"Arial,Grassetto"&amp;14COMUNE DI BRENO (BS)BILANCIO 2023/2025 ESERCIZIO 2023 &amp;K000000PIANO DEGLI INVESTIMENTI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Comune di Lovere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Narriman Moretti</dc:creator>
  <cp:lastModifiedBy>Elisabetta Maggioni</cp:lastModifiedBy>
  <cp:lastPrinted>2023-05-09T08:12:59Z</cp:lastPrinted>
  <dcterms:created xsi:type="dcterms:W3CDTF">2004-02-03T08:00:08Z</dcterms:created>
  <dcterms:modified xsi:type="dcterms:W3CDTF">2023-06-15T13:02:25Z</dcterms:modified>
</cp:coreProperties>
</file>