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DATI_IND_SINT" sheetId="1" state="hidden" r:id="rId1"/>
    <sheet name="INDICATORI_SINTETICI" sheetId="2" r:id="rId2"/>
    <sheet name="INDICATORI_ANALITICI_ENTRATA" sheetId="3" r:id="rId3"/>
    <sheet name="INDICATORI_ANALITICI_USCITA_1" sheetId="4" r:id="rId4"/>
    <sheet name="INDICATORI_ANALITICI_USCITA_2" sheetId="5" r:id="rId5"/>
    <sheet name="QUADRO_SINOTTICO" sheetId="6" r:id="rId6"/>
  </sheets>
  <definedNames>
    <definedName name="_xlnm.Print_Area" localSheetId="2">'INDICATORI_ANALITICI_ENTRATA'!$B$2:$K$55</definedName>
    <definedName name="_xlnm.Print_Titles" localSheetId="2">'INDICATORI_ANALITICI_ENTRATA'!$2:$7</definedName>
    <definedName name="_xlnm.Print_Titles" localSheetId="3">'INDICATORI_ANALITICI_USCITA_1'!$2:$8</definedName>
    <definedName name="_xlnm.Print_Area" localSheetId="4">'INDICATORI_ANALITICI_USCITA_2'!$B$2:$I$110</definedName>
    <definedName name="_xlnm.Print_Titles" localSheetId="4">'INDICATORI_ANALITICI_USCITA_2'!$2:$7</definedName>
    <definedName name="_xlnm.Print_Area" localSheetId="1">'INDICATORI_SINTETICI'!$B$2:$E$87</definedName>
    <definedName name="_xlnm.Print_Titles" localSheetId="1">'INDICATORI_SINTETICI'!$2:$8</definedName>
    <definedName name="_xlnm.Print_Area" localSheetId="5">'QUADRO_SINOTTICO'!$A$1:$J$71</definedName>
    <definedName name="_xlnm.Print_Titles" localSheetId="5">'QUADRO_SINOTTICO'!$1:$2</definedName>
    <definedName name="Excel_BuiltIn_Print_Area" localSheetId="1">'INDICATORI_SINTETICI'!$B$2:$E$87</definedName>
    <definedName name="Excel_BuiltIn_Print_Titles" localSheetId="1">'INDICATORI_SINTETICI'!$2:$8</definedName>
    <definedName name="Excel_BuiltIn_Print_Area" localSheetId="2">'INDICATORI_ANALITICI_ENTRATA'!$B$2:$K$55</definedName>
    <definedName name="Excel_BuiltIn_Print_Titles" localSheetId="2">'INDICATORI_ANALITICI_ENTRATA'!$2:$7</definedName>
    <definedName name="Excel_BuiltIn_Print_Titles" localSheetId="3">'INDICATORI_ANALITICI_USCITA_1'!$2:$8</definedName>
    <definedName name="Excel_BuiltIn_Print_Area" localSheetId="4">'INDICATORI_ANALITICI_USCITA_2'!$B$2:$I$110</definedName>
    <definedName name="Excel_BuiltIn_Print_Titles" localSheetId="4">'INDICATORI_ANALITICI_USCITA_2'!$2:$7</definedName>
    <definedName name="Excel_BuiltIn_Print_Area" localSheetId="5">'QUADRO_SINOTTICO'!$A$1:$J$71</definedName>
    <definedName name="Excel_BuiltIn_Print_Titles" localSheetId="5">'QUADRO_SINOTTICO'!$1:$2</definedName>
  </definedNames>
  <calcPr fullCalcOnLoad="1"/>
</workbook>
</file>

<file path=xl/sharedStrings.xml><?xml version="1.0" encoding="utf-8"?>
<sst xmlns="http://schemas.openxmlformats.org/spreadsheetml/2006/main" count="1563" uniqueCount="828">
  <si>
    <t>COD</t>
  </si>
  <si>
    <t>NUM_01</t>
  </si>
  <si>
    <t>ORD.</t>
  </si>
  <si>
    <t>DESCRIZIONE</t>
  </si>
  <si>
    <t>ANNO</t>
  </si>
  <si>
    <t>Impegni Titolo 1 Macroaggregato 1</t>
  </si>
  <si>
    <t>Impegni su pdc 1.02.01.01.000 IRAP</t>
  </si>
  <si>
    <t>FPV Entrata Titolo 1 Macroaggregato 1</t>
  </si>
  <si>
    <t>FPV Spesa Titolo 1 Macoraggregato 1</t>
  </si>
  <si>
    <t>Ripiano disavanzo</t>
  </si>
  <si>
    <t>Debito da finanziamento al 31 dicembre (da prime note)</t>
  </si>
  <si>
    <t>Accertamenti Titolo 1, 2, 3</t>
  </si>
  <si>
    <t>Utilizzo Fondo Anticipazione DL 35/2013</t>
  </si>
  <si>
    <t>Stanziamenti iniziali entrata Titolo 1, 2, 3</t>
  </si>
  <si>
    <t>Stanziamenti definitivi entrata Titolo 1, 2, 3</t>
  </si>
  <si>
    <t>Accertamenti entrate proprie (Tributi, compartecipazione tributi, extratributarie)</t>
  </si>
  <si>
    <t>Incassi c/comp e residui entrate tit. 1, 2, 3</t>
  </si>
  <si>
    <t>Stanziamenti iniziali di cassa entrata Titolo 1, 2, 3</t>
  </si>
  <si>
    <t>Stanziamenti definitivi di cassa entrata Titolo 1, 2, 3</t>
  </si>
  <si>
    <t>Incassi c/comp e residui (Tributi, compartecipazione tributi, extratributarie)</t>
  </si>
  <si>
    <t>Sommatoria degli utilizzi giornalieri delle anticipazioni dell'esercizio</t>
  </si>
  <si>
    <t>Massimo previsto dalla norma</t>
  </si>
  <si>
    <t>Anticipazioni di tesoreria all'inizio dell'esercizio successivo</t>
  </si>
  <si>
    <t>Impegni titolo 1</t>
  </si>
  <si>
    <t>Fondo crediti dubbia esigibilità di parte corrente</t>
  </si>
  <si>
    <t>Spesa personale fisso (pdc 1.01.01.01.004, 1.01.01.01.008) + Straordinario (pdc 1.01.01.01.003, 1.01.01.01.007)</t>
  </si>
  <si>
    <t>Spesa personale flessibile (pdc 1.03.02.10.000, 1.03.02.11.000, 1.03.02.12.000)</t>
  </si>
  <si>
    <t>Popolazione residente al 01.01</t>
  </si>
  <si>
    <t>Impegni (pdc U.1.03.02.15.000 'Contratti di servizio pubblico' + pdc U.1.04.03.01.000 'Trasferimenti correnti a imprese controllate' + pdc U.1.04.03.02.000 'Trasferimenti correnti a altre imprese partecipate'</t>
  </si>
  <si>
    <t>impegni titolo 1 Macroaggr. 7 (Interessi passivi)</t>
  </si>
  <si>
    <t>Impegni Interessi passivi su anticipazioni di tesoreria (pdc 1.07.06.04.000)</t>
  </si>
  <si>
    <t>Impegni Interessi di mora (pdc 1.07.06.02.000)</t>
  </si>
  <si>
    <t>Impegni a competenza Investimenti fissi lordi e acquisto di terreni</t>
  </si>
  <si>
    <t>Impegni a competenza Contributi agli investimenti</t>
  </si>
  <si>
    <t>Impegni titolo 1 e 2</t>
  </si>
  <si>
    <t>Accertamenti titolo 5</t>
  </si>
  <si>
    <t>Impegni titolo 3</t>
  </si>
  <si>
    <t>Accensione prestiti (escluse escussioni garanzie e rinegoziazioni)</t>
  </si>
  <si>
    <t>Residui passivi titolo 1 competenza</t>
  </si>
  <si>
    <t>Residui passivi titolo 1 totali</t>
  </si>
  <si>
    <t>Residui passivi titolo 2 competenza</t>
  </si>
  <si>
    <t>Residui passivi titolo 2 totali</t>
  </si>
  <si>
    <t>Residui passivi titolo 3 competenza</t>
  </si>
  <si>
    <t>Residui passivi titolo 3 totali</t>
  </si>
  <si>
    <t>Residui attivi titolo 1, 2, 3 competenza</t>
  </si>
  <si>
    <t>Residui attivi titolo 1, 2, 3 totali</t>
  </si>
  <si>
    <t>Residui attivi titolo 4 competenza</t>
  </si>
  <si>
    <t>Residui attivi titolo 4 totali</t>
  </si>
  <si>
    <t>Residui attivi titolo 5 competenza</t>
  </si>
  <si>
    <t>Residui attivi titolo 5 totali</t>
  </si>
  <si>
    <t>Pagamenti a competenza acquisto beni e servizi</t>
  </si>
  <si>
    <t>Impegni a competenza acquisto beni e servizi</t>
  </si>
  <si>
    <t xml:space="preserve">Pagamenti a competenza Investimenti fissi lordi e acquisto di terreni </t>
  </si>
  <si>
    <t>Pagamenti a residuo acquisto beni e servizi</t>
  </si>
  <si>
    <t xml:space="preserve">Pagamenti a residuo Investimenti fissi lordi e acquisto di terreni </t>
  </si>
  <si>
    <t>Impegni a residuo Investimenti fissi lordi e acquisto di terreni</t>
  </si>
  <si>
    <t>Impegni a residuo Acquisto beni e servizi</t>
  </si>
  <si>
    <t>Pagamenti a competenza trasferimenti e contributi ad amministrazioni pubbliche</t>
  </si>
  <si>
    <t>Impegni a competenza trasferimenti e contributi ad amministrazioni pubbliche</t>
  </si>
  <si>
    <t>Pagamenti a residuo trasferimenti e contributi ad amministrazioni pubbliche</t>
  </si>
  <si>
    <t>Impegni a residuo trasferimenti e contributi ad amministrazioni pubbliche</t>
  </si>
  <si>
    <t>Indicatore annuale di tempestività pagamenti</t>
  </si>
  <si>
    <t>Impegni per estinzioni anticipate</t>
  </si>
  <si>
    <t>Impegni a competenza titolo 4 (Rimborso prestiti)</t>
  </si>
  <si>
    <t>Debito da finanziamento al 31 dicembre anno precedente (da prime note)</t>
  </si>
  <si>
    <t>Contributi agli investimenti direttamente destinati al rimborso di prestiti da amm. pubbl.</t>
  </si>
  <si>
    <t>Traserimenti in conto capitale per assunzione di debiti dell'amministrazione da parte di amm. pubbl.</t>
  </si>
  <si>
    <t>Traserimenti in conto capitale da parte di amm. pubbl per cancellazione di debiti dell'amministrazione</t>
  </si>
  <si>
    <t>Avanzo di amministrazione</t>
  </si>
  <si>
    <t>Quota libera di parte corrente dell'avanzo</t>
  </si>
  <si>
    <t>Quota libera di parte capitale dell'avanzo</t>
  </si>
  <si>
    <t>Quota accantonata dell'avanzo</t>
  </si>
  <si>
    <t>Quota vincolata dell'avanzo</t>
  </si>
  <si>
    <t>Disavanzo di amministrazione esercizio precedente</t>
  </si>
  <si>
    <t>Disavanzo di amministrazione esercizio in corso</t>
  </si>
  <si>
    <t>Patrimonio netto</t>
  </si>
  <si>
    <t>Disavanzo da debito autorizzato e non contratto</t>
  </si>
  <si>
    <t>Debiti fuori bilancio riconosciuti e finanziati</t>
  </si>
  <si>
    <t>Debiti fuori bilancio in corso di riconoscimento</t>
  </si>
  <si>
    <t>FPV (corr. e cap.) in entrata</t>
  </si>
  <si>
    <t>Quota parte FPV entrata (corr e cap.) non utilizzata e rinviata agli esercizi succ.</t>
  </si>
  <si>
    <t>Accertamenti entrate per conto terzi e partite di giro</t>
  </si>
  <si>
    <t>Impegni uscite per conto terzi e partite di giro</t>
  </si>
  <si>
    <t>Debiti fuori bilancio riconosciuti e in corso di finanziamento</t>
  </si>
  <si>
    <t>Allegato n. 2/a</t>
  </si>
  <si>
    <t>Piano degli indicatori di bilancio</t>
  </si>
  <si>
    <t>Indicatori sintetici</t>
  </si>
  <si>
    <t>DES</t>
  </si>
  <si>
    <t>Rendiconto esercizio ….</t>
  </si>
  <si>
    <t>AA</t>
  </si>
  <si>
    <t>TIPOLOGIA INDICATORE</t>
  </si>
  <si>
    <t>DEFINIZIONE</t>
  </si>
  <si>
    <t>VALORE INDICATORE 20..
(percentuale)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</si>
  <si>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</si>
  <si>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</si>
  <si>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</si>
  <si>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</si>
  <si>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</si>
  <si>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</si>
  <si>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</si>
  <si>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</si>
  <si>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</si>
  <si>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</si>
  <si>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</si>
  <si>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</si>
  <si>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</si>
  <si>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</si>
  <si>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</si>
  <si>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</si>
  <si>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</si>
  <si>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</si>
  <si>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</si>
  <si>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</si>
  <si>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</si>
  <si>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</si>
  <si>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</si>
  <si>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</si>
  <si>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</si>
  <si>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</si>
  <si>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</si>
  <si>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</si>
  <si>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</si>
  <si>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</si>
  <si>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</si>
  <si>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</si>
  <si>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</si>
  <si>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</si>
  <si>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</si>
  <si>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</si>
  <si>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</si>
  <si>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</si>
  <si>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</si>
  <si>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</si>
  <si>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</si>
  <si>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</si>
  <si>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</si>
  <si>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</si>
  <si>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</si>
  <si>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</si>
  <si>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</si>
  <si>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</si>
  <si>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</si>
  <si>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</si>
  <si>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</si>
  <si>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</si>
  <si>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</si>
  <si>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</si>
  <si>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</si>
  <si>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</si>
  <si>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</si>
  <si>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</si>
  <si>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</si>
  <si>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</si>
  <si>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</si>
  <si>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</si>
  <si>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</si>
  <si>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</si>
  <si>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</si>
  <si>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</si>
  <si>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</si>
  <si>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</si>
  <si>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</si>
  <si>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</si>
  <si>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</si>
  <si>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</si>
  <si>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</si>
  <si>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</si>
  <si>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</si>
  <si>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</si>
  <si>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</si>
  <si>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</si>
  <si>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</si>
  <si>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</si>
  <si>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</si>
  <si>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</si>
  <si>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</si>
  <si>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</si>
  <si>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</si>
  <si>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</si>
  <si>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</si>
  <si>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</si>
  <si>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</si>
  <si>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</si>
  <si>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</si>
  <si>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</si>
  <si>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</si>
  <si>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</si>
  <si>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</si>
  <si>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</si>
  <si>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</si>
  <si>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</si>
  <si>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</si>
  <si>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</si>
  <si>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</si>
  <si>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</si>
  <si>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</si>
  <si>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</si>
  <si>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</si>
  <si>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</si>
  <si>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</si>
  <si>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</si>
  <si>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</si>
  <si>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</si>
  <si>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</si>
  <si>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</si>
  <si>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</si>
  <si>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</si>
  <si>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</si>
  <si>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</si>
  <si>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</si>
  <si>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</si>
  <si>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</si>
  <si>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</si>
  <si>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</si>
  <si>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</si>
  <si>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</si>
  <si>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</si>
  <si>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</si>
  <si>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</si>
  <si>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</si>
  <si>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</si>
  <si>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</si>
  <si>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</si>
  <si>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</si>
  <si>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</si>
  <si>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</si>
  <si>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</si>
  <si>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</si>
  <si>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</si>
  <si>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</si>
  <si>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</si>
  <si>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</si>
  <si>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</si>
  <si>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</si>
  <si>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</si>
  <si>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</si>
  <si>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</si>
  <si>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</si>
  <si>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</si>
  <si>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</si>
  <si>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</si>
  <si>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</si>
  <si>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</si>
  <si>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</si>
  <si>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</si>
  <si>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</si>
  <si>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</si>
  <si>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</si>
  <si>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</si>
  <si>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</si>
  <si>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</si>
  <si>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</si>
  <si>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</si>
  <si>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</si>
  <si>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</si>
  <si>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</si>
  <si>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</si>
  <si>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</si>
  <si>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</si>
  <si>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</si>
  <si>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</si>
  <si>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</si>
  <si>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</si>
  <si>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</si>
  <si>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</si>
  <si>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</si>
  <si>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</si>
  <si>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</si>
  <si>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</si>
  <si>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</si>
  <si>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</si>
  <si>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</si>
  <si>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</si>
  <si>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</si>
  <si>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</si>
  <si>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</si>
  <si>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</si>
  <si>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</si>
  <si>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</si>
  <si>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</si>
  <si>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</si>
  <si>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</si>
  <si>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</si>
  <si>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</si>
  <si>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</si>
  <si>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</si>
  <si>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</si>
  <si>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</si>
  <si>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</si>
  <si>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</si>
  <si>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</si>
  <si>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Rendiconto esercizio 20..</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</si>
  <si>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</si>
  <si>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</si>
  <si>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</si>
  <si>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</si>
  <si>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</si>
  <si>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</si>
  <si>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</si>
  <si>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</si>
  <si>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</si>
  <si>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</si>
  <si>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</si>
  <si>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</si>
  <si>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</si>
  <si>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</si>
  <si>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</si>
  <si>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</si>
  <si>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</si>
  <si>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</si>
  <si>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</si>
  <si>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</si>
  <si>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</si>
  <si>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</si>
  <si>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</si>
  <si>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</si>
  <si>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</si>
  <si>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</si>
  <si>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</si>
  <si>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</si>
  <si>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</si>
  <si>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</si>
  <si>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</si>
  <si>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</si>
  <si>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</si>
  <si>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</si>
  <si>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</si>
  <si>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</si>
  <si>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</si>
  <si>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</si>
  <si>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</si>
  <si>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</si>
  <si>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</si>
  <si>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</si>
  <si>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</si>
  <si>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</si>
  <si>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</si>
  <si>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</si>
  <si>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</si>
  <si>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</si>
  <si>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</si>
  <si>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</si>
  <si>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</si>
  <si>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</si>
  <si>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</si>
  <si>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</si>
  <si>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</si>
  <si>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</si>
  <si>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</si>
  <si>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</si>
  <si>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</si>
  <si>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</si>
  <si>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</si>
  <si>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</si>
  <si>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</si>
  <si>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</si>
  <si>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</si>
  <si>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</si>
  <si>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</si>
  <si>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</si>
  <si>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</si>
  <si>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</si>
  <si>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</si>
  <si>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</si>
  <si>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</si>
  <si>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</si>
  <si>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</si>
  <si>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</si>
  <si>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</si>
  <si>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</si>
  <si>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</si>
  <si>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</si>
  <si>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</si>
  <si>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</si>
  <si>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</si>
  <si>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</si>
  <si>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</si>
  <si>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</si>
  <si>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</si>
  <si>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</si>
  <si>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</si>
  <si>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</si>
  <si>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</si>
  <si>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</si>
  <si>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</si>
  <si>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</si>
  <si>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</si>
  <si>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</si>
  <si>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</si>
  <si>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</si>
  <si>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</si>
  <si>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</si>
  <si>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</si>
  <si>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</si>
  <si>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</si>
  <si>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</si>
  <si>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</si>
  <si>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</si>
  <si>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</si>
  <si>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</si>
  <si>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</si>
  <si>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</si>
  <si>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</si>
  <si>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</si>
  <si>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</si>
  <si>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</si>
  <si>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</si>
  <si>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</si>
  <si>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</si>
  <si>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</si>
  <si>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</si>
  <si>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</si>
  <si>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</si>
  <si>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</si>
  <si>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</si>
  <si>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</si>
  <si>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</si>
  <si>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</si>
  <si>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</si>
  <si>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</si>
  <si>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</si>
  <si>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</si>
  <si>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</si>
  <si>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</si>
  <si>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</si>
  <si>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</si>
  <si>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</si>
  <si>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</si>
  <si>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</si>
  <si>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</si>
  <si>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</si>
  <si>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</si>
  <si>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</si>
  <si>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</si>
  <si>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</si>
  <si>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</si>
  <si>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</si>
  <si>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</si>
  <si>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</si>
  <si>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</si>
  <si>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</si>
  <si>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</si>
  <si>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</si>
  <si>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</si>
  <si>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</si>
  <si>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</si>
  <si>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</si>
  <si>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</si>
  <si>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</si>
  <si>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</si>
  <si>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</si>
  <si>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</si>
  <si>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</si>
  <si>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</si>
  <si>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</si>
  <si>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</si>
  <si>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</si>
  <si>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</si>
  <si>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</si>
  <si>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</si>
  <si>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</si>
  <si>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</si>
  <si>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</si>
  <si>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</si>
  <si>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</si>
  <si>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</si>
  <si>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</si>
  <si>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</si>
  <si>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</si>
  <si>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</si>
  <si>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</si>
  <si>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</si>
  <si>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</si>
  <si>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</si>
  <si>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</si>
  <si>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</si>
  <si>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</si>
  <si>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</si>
  <si>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</si>
  <si>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</si>
  <si>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</si>
  <si>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</si>
  <si>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</si>
  <si>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</si>
  <si>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</si>
  <si>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</si>
  <si>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</si>
  <si>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</si>
  <si>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</si>
  <si>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</si>
  <si>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</si>
  <si>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</si>
  <si>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</si>
  <si>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</si>
  <si>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</si>
  <si>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</si>
  <si>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</si>
  <si>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</si>
  <si>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</si>
  <si>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</si>
  <si>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</si>
  <si>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</si>
  <si>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</si>
  <si>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</si>
  <si>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</si>
  <si>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</si>
  <si>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</si>
  <si>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</si>
  <si>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</si>
  <si>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</si>
  <si>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</si>
  <si>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</si>
  <si>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</si>
  <si>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</si>
  <si>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</si>
  <si>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</si>
  <si>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</si>
  <si>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</si>
  <si>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</si>
  <si>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</si>
  <si>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</si>
  <si>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</si>
  <si>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</si>
  <si>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</si>
  <si>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</si>
  <si>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</si>
  <si>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</si>
  <si>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</si>
  <si>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</si>
  <si>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</si>
  <si>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</si>
  <si>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</si>
  <si>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</si>
  <si>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</si>
  <si>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</si>
  <si>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</si>
  <si>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</si>
  <si>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</si>
  <si>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</si>
  <si>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</si>
  <si>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</si>
  <si>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</si>
  <si>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</si>
  <si>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</si>
  <si>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</si>
  <si>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</si>
  <si>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</si>
  <si>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</si>
  <si>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</si>
  <si>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</si>
  <si>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</si>
  <si>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</si>
  <si>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</si>
  <si>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</si>
  <si>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</si>
  <si>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</si>
  <si>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</si>
  <si>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</si>
  <si>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</si>
  <si>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</si>
  <si>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</si>
  <si>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</si>
  <si>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</si>
  <si>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</si>
  <si>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</si>
  <si>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</si>
  <si>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</si>
  <si>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</si>
  <si>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</si>
  <si>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</si>
  <si>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</si>
  <si>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</si>
  <si>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</si>
  <si>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</si>
  <si>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</si>
  <si>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</si>
  <si>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</si>
  <si>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</si>
  <si>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</si>
  <si>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</si>
  <si>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</si>
  <si>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</si>
  <si>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</si>
  <si>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</si>
  <si>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</si>
  <si>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</si>
  <si>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</si>
  <si>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</si>
  <si>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</si>
  <si>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</si>
  <si>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</si>
  <si>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</si>
  <si>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</si>
  <si>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</si>
  <si>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</si>
  <si>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</si>
  <si>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</si>
  <si>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</si>
  <si>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</si>
  <si>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</si>
  <si>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</si>
  <si>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</si>
  <si>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</si>
  <si>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</si>
  <si>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</si>
  <si>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</si>
  <si>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</si>
  <si>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</si>
  <si>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</si>
  <si>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</si>
  <si>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</si>
  <si>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</si>
  <si>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</si>
  <si>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</si>
  <si>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</si>
  <si>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</si>
  <si>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</si>
  <si>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</si>
  <si>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</si>
  <si>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</si>
  <si>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</si>
  <si>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</si>
  <si>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</si>
  <si>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</si>
  <si>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</si>
  <si>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</si>
  <si>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</si>
  <si>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</si>
  <si>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</si>
  <si>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</si>
  <si>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</si>
  <si>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</si>
  <si>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</si>
  <si>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</si>
  <si>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</si>
  <si>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</si>
  <si>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</si>
  <si>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</si>
  <si>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</si>
  <si>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</si>
  <si>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</si>
  <si>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</si>
  <si>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</si>
  <si>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</si>
  <si>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</si>
  <si>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</si>
  <si>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</si>
  <si>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</si>
  <si>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</si>
  <si>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</si>
  <si>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</si>
  <si>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</si>
  <si>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</si>
  <si>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</si>
  <si>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</si>
  <si>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</si>
  <si>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</si>
  <si>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</si>
  <si>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</si>
  <si>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</si>
  <si>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</si>
  <si>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</si>
  <si>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</si>
  <si>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</si>
  <si>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</si>
  <si>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</si>
  <si>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</si>
  <si>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</si>
  <si>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</si>
  <si>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</si>
  <si>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</si>
  <si>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</si>
  <si>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</si>
  <si>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</si>
  <si>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</si>
  <si>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</si>
  <si>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</si>
  <si>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</si>
  <si>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</si>
  <si>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</si>
  <si>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</si>
  <si>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</si>
  <si>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</si>
  <si>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</si>
  <si>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</si>
  <si>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</si>
  <si>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</si>
  <si>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</si>
  <si>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</si>
  <si>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</si>
  <si>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</si>
  <si>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</si>
  <si>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</si>
  <si>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</si>
  <si>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</si>
  <si>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</si>
  <si>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</si>
  <si>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</si>
  <si>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</si>
  <si>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</si>
  <si>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</si>
  <si>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</si>
  <si>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</si>
  <si>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</si>
  <si>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</si>
  <si>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</si>
  <si>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</si>
  <si>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</si>
  <si>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</si>
  <si>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</si>
  <si>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</si>
  <si>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</si>
  <si>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</si>
  <si>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</si>
  <si>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</si>
  <si>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</si>
  <si>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</si>
  <si>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</si>
  <si>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</si>
  <si>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</si>
  <si>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</si>
  <si>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</si>
  <si>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</si>
  <si>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</si>
  <si>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</si>
  <si>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</si>
  <si>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</si>
  <si>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</si>
  <si>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</si>
  <si>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</si>
  <si>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</si>
  <si>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</si>
  <si>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</si>
  <si>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</si>
  <si>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</si>
  <si>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</si>
  <si>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</si>
  <si>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</si>
  <si>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</si>
  <si>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</si>
  <si>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</si>
  <si>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</si>
  <si>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</si>
  <si>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</si>
  <si>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</si>
  <si>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</si>
  <si>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</si>
  <si>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</si>
  <si>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</si>
  <si>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</si>
  <si>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</si>
  <si>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</si>
  <si>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</si>
  <si>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</si>
  <si>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</si>
  <si>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</si>
  <si>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</si>
  <si>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</si>
  <si>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</si>
  <si>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</si>
  <si>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</si>
  <si>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</si>
  <si>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</si>
  <si>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</si>
  <si>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</si>
  <si>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</si>
  <si>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</si>
  <si>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</si>
  <si>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</si>
  <si>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</si>
  <si>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</si>
  <si>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</si>
  <si>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</si>
  <si>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</si>
  <si>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</si>
  <si>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</si>
  <si>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</si>
  <si>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</si>
  <si>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</si>
  <si>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</si>
  <si>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</si>
  <si>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</si>
  <si>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</si>
  <si>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</si>
  <si>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</si>
  <si>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</si>
  <si>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</si>
  <si>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</si>
  <si>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</si>
  <si>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</si>
  <si>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</si>
  <si>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</si>
  <si>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</si>
  <si>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</si>
  <si>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</si>
  <si>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</si>
  <si>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</si>
  <si>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</si>
  <si>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</si>
  <si>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</si>
  <si>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</si>
  <si>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</si>
  <si>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</si>
  <si>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</si>
  <si>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</si>
  <si>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</si>
  <si>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</si>
  <si>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</si>
  <si>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</si>
  <si>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</si>
  <si>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</si>
  <si>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</si>
  <si>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</si>
  <si>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</si>
  <si>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</si>
  <si>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</si>
  <si>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</si>
  <si>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</si>
  <si>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</si>
  <si>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</si>
  <si>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</si>
  <si>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</si>
  <si>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</si>
  <si>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</si>
  <si>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</si>
  <si>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cod</t>
  </si>
  <si>
    <t>Rendiconto esercizio 2021</t>
  </si>
  <si>
    <t xml:space="preserve">VALORE INDICATORE 2021 (percentuale) </t>
  </si>
</sst>
</file>

<file path=xl/styles.xml><?xml version="1.0" encoding="utf-8"?>
<styleSheet xmlns="http://schemas.openxmlformats.org/spreadsheetml/2006/main">
  <numFmts count="4">
    <numFmt numFmtId="164" formatCode="General"/>
    <numFmt numFmtId="165" formatCode="#,##0.00"/>
    <numFmt numFmtId="166" formatCode="0.000"/>
    <numFmt numFmtId="167" formatCode="General"/>
  </numFmts>
  <fonts count="29">
    <font>
      <sz val="10"/>
      <name val="Arial"/>
      <family val="2"/>
    </font>
    <font>
      <sz val="10"/>
      <color indexed="8"/>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s>
  <fills count="5">
    <fill>
      <patternFill/>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double">
        <color indexed="8"/>
      </bottom>
    </border>
    <border>
      <left style="hair">
        <color indexed="8"/>
      </left>
      <right style="hair">
        <color indexed="8"/>
      </right>
      <top style="hair">
        <color indexed="8"/>
      </top>
      <bottom style="hair">
        <color indexed="8"/>
      </bottom>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1">
    <xf numFmtId="164" fontId="0" fillId="0" borderId="0" xfId="0" applyAlignment="1">
      <alignment/>
    </xf>
    <xf numFmtId="164" fontId="1" fillId="0" borderId="0" xfId="0" applyFont="1" applyAlignment="1">
      <alignment/>
    </xf>
    <xf numFmtId="164" fontId="1" fillId="0" borderId="0" xfId="0" applyFont="1" applyAlignment="1">
      <alignment wrapText="1"/>
    </xf>
    <xf numFmtId="165" fontId="1" fillId="0" borderId="0" xfId="0" applyNumberFormat="1" applyFont="1" applyAlignment="1" applyProtection="1">
      <alignment/>
      <protection locked="0"/>
    </xf>
    <xf numFmtId="164" fontId="1" fillId="2" borderId="0" xfId="0" applyFont="1" applyFill="1" applyAlignment="1">
      <alignment horizontal="center"/>
    </xf>
    <xf numFmtId="164" fontId="1" fillId="2" borderId="0" xfId="0" applyFont="1" applyFill="1" applyAlignment="1">
      <alignment horizontal="center" wrapText="1"/>
    </xf>
    <xf numFmtId="165" fontId="1" fillId="2" borderId="0" xfId="0" applyNumberFormat="1" applyFont="1" applyFill="1" applyAlignment="1" applyProtection="1">
      <alignment horizontal="center"/>
      <protection locked="0"/>
    </xf>
    <xf numFmtId="165" fontId="0" fillId="0" borderId="0" xfId="0" applyNumberFormat="1" applyAlignment="1" applyProtection="1">
      <alignment/>
      <protection locked="0"/>
    </xf>
    <xf numFmtId="164" fontId="2" fillId="3" borderId="0" xfId="0" applyFont="1" applyFill="1" applyAlignment="1">
      <alignment horizontal="right" vertical="top"/>
    </xf>
    <xf numFmtId="164" fontId="0" fillId="3" borderId="0" xfId="0" applyFont="1" applyFill="1" applyAlignment="1">
      <alignment vertical="top" wrapText="1"/>
    </xf>
    <xf numFmtId="164" fontId="0" fillId="3" borderId="0" xfId="0" applyFont="1" applyFill="1" applyAlignment="1">
      <alignment horizontal="center" vertical="top"/>
    </xf>
    <xf numFmtId="164" fontId="0" fillId="3" borderId="0" xfId="0" applyFont="1" applyFill="1" applyBorder="1" applyAlignment="1">
      <alignment/>
    </xf>
    <xf numFmtId="164" fontId="0" fillId="0" borderId="0" xfId="0" applyFont="1" applyFill="1" applyAlignment="1">
      <alignment horizontal="center" vertical="top"/>
    </xf>
    <xf numFmtId="164" fontId="3" fillId="3" borderId="0" xfId="0" applyFont="1" applyFill="1" applyBorder="1" applyAlignment="1">
      <alignment horizontal="center"/>
    </xf>
    <xf numFmtId="164" fontId="0" fillId="3" borderId="0" xfId="0" applyFont="1" applyFill="1" applyAlignment="1">
      <alignment/>
    </xf>
    <xf numFmtId="164" fontId="4" fillId="3" borderId="0" xfId="0" applyFont="1" applyFill="1" applyBorder="1" applyAlignment="1">
      <alignment horizontal="center" vertical="top" wrapText="1"/>
    </xf>
    <xf numFmtId="164" fontId="4" fillId="3" borderId="0" xfId="0" applyFont="1" applyFill="1" applyBorder="1" applyAlignment="1">
      <alignment horizontal="center"/>
    </xf>
    <xf numFmtId="164" fontId="0" fillId="0" borderId="0" xfId="0" applyFont="1" applyBorder="1" applyAlignment="1">
      <alignment horizontal="center" vertical="center"/>
    </xf>
    <xf numFmtId="164" fontId="2" fillId="3" borderId="1" xfId="0" applyFont="1" applyFill="1" applyBorder="1" applyAlignment="1">
      <alignment horizontal="center" vertical="center"/>
    </xf>
    <xf numFmtId="164" fontId="2" fillId="3" borderId="1" xfId="0" applyFont="1" applyFill="1" applyBorder="1" applyAlignment="1">
      <alignment horizontal="center" vertical="center" wrapText="1"/>
    </xf>
    <xf numFmtId="164" fontId="2" fillId="0" borderId="1" xfId="0" applyFont="1" applyFill="1" applyBorder="1" applyAlignment="1">
      <alignment horizontal="center" vertical="center" wrapText="1"/>
    </xf>
    <xf numFmtId="164" fontId="0" fillId="3" borderId="0" xfId="0" applyFont="1" applyFill="1" applyBorder="1" applyAlignment="1">
      <alignment horizontal="left" wrapText="1"/>
    </xf>
    <xf numFmtId="164" fontId="5" fillId="3" borderId="1" xfId="0" applyFont="1" applyFill="1" applyBorder="1" applyAlignment="1">
      <alignment horizontal="right" vertical="top"/>
    </xf>
    <xf numFmtId="164" fontId="5" fillId="3" borderId="1" xfId="0" applyFont="1" applyFill="1" applyBorder="1" applyAlignment="1">
      <alignment horizontal="left" vertical="top" wrapText="1"/>
    </xf>
    <xf numFmtId="164" fontId="6" fillId="3" borderId="0" xfId="0" applyFont="1" applyFill="1" applyBorder="1" applyAlignment="1">
      <alignment/>
    </xf>
    <xf numFmtId="164" fontId="0" fillId="0" borderId="1" xfId="0" applyFont="1" applyFill="1" applyBorder="1" applyAlignment="1">
      <alignment horizontal="right" vertical="top"/>
    </xf>
    <xf numFmtId="164" fontId="0" fillId="0" borderId="1" xfId="0" applyFont="1" applyFill="1" applyBorder="1" applyAlignment="1">
      <alignment vertical="top" wrapText="1"/>
    </xf>
    <xf numFmtId="164" fontId="0" fillId="3" borderId="1" xfId="0" applyFont="1" applyFill="1" applyBorder="1" applyAlignment="1">
      <alignment vertical="top" wrapText="1"/>
    </xf>
    <xf numFmtId="166" fontId="0" fillId="0" borderId="1" xfId="0" applyNumberFormat="1" applyFont="1" applyFill="1" applyBorder="1" applyAlignment="1" applyProtection="1">
      <alignment horizontal="center" vertical="top"/>
      <protection locked="0"/>
    </xf>
    <xf numFmtId="164" fontId="5" fillId="0" borderId="1" xfId="0" applyFont="1" applyFill="1" applyBorder="1" applyAlignment="1">
      <alignment horizontal="right" vertical="top"/>
    </xf>
    <xf numFmtId="164" fontId="5" fillId="0" borderId="2" xfId="0" applyFont="1" applyFill="1" applyBorder="1" applyAlignment="1">
      <alignment vertical="top" wrapText="1"/>
    </xf>
    <xf numFmtId="164" fontId="7" fillId="0" borderId="3" xfId="0" applyFont="1" applyFill="1" applyBorder="1" applyAlignment="1">
      <alignment vertical="top" wrapText="1"/>
    </xf>
    <xf numFmtId="164" fontId="0" fillId="0" borderId="1" xfId="0" applyFont="1" applyFill="1" applyBorder="1" applyAlignment="1" applyProtection="1">
      <alignment horizontal="center" vertical="top"/>
      <protection locked="0"/>
    </xf>
    <xf numFmtId="164" fontId="0" fillId="3" borderId="0" xfId="0" applyFill="1" applyBorder="1" applyAlignment="1">
      <alignment/>
    </xf>
    <xf numFmtId="164" fontId="0" fillId="3" borderId="1" xfId="0" applyFont="1" applyFill="1" applyBorder="1" applyAlignment="1">
      <alignment horizontal="right" vertical="top"/>
    </xf>
    <xf numFmtId="166" fontId="0" fillId="3" borderId="1" xfId="0" applyNumberFormat="1" applyFont="1" applyFill="1" applyBorder="1" applyAlignment="1" applyProtection="1">
      <alignment horizontal="center" vertical="top"/>
      <protection locked="0"/>
    </xf>
    <xf numFmtId="164" fontId="0" fillId="3" borderId="3" xfId="0" applyFont="1" applyFill="1" applyBorder="1" applyAlignment="1">
      <alignment vertical="top" wrapText="1"/>
    </xf>
    <xf numFmtId="164" fontId="8" fillId="3" borderId="1" xfId="0" applyFont="1" applyFill="1" applyBorder="1" applyAlignment="1">
      <alignment horizontal="right" vertical="top"/>
    </xf>
    <xf numFmtId="164" fontId="8" fillId="3" borderId="1" xfId="0" applyFont="1" applyFill="1" applyBorder="1" applyAlignment="1">
      <alignment vertical="top" wrapText="1"/>
    </xf>
    <xf numFmtId="164" fontId="0" fillId="3" borderId="1" xfId="0" applyFont="1" applyFill="1" applyBorder="1" applyAlignment="1" applyProtection="1">
      <alignment horizontal="center" vertical="top"/>
      <protection locked="0"/>
    </xf>
    <xf numFmtId="164" fontId="0" fillId="3" borderId="1" xfId="0" applyFont="1" applyFill="1" applyBorder="1" applyAlignment="1">
      <alignment horizontal="left" vertical="center" wrapText="1"/>
    </xf>
    <xf numFmtId="166" fontId="0" fillId="3" borderId="1" xfId="0" applyNumberFormat="1" applyFont="1" applyFill="1" applyBorder="1" applyAlignment="1" applyProtection="1">
      <alignment horizontal="center" vertical="top" wrapText="1"/>
      <protection locked="0"/>
    </xf>
    <xf numFmtId="164" fontId="0" fillId="3" borderId="1" xfId="0" applyFont="1" applyFill="1" applyBorder="1" applyAlignment="1">
      <alignment horizontal="left" vertical="top" wrapText="1"/>
    </xf>
    <xf numFmtId="164" fontId="0" fillId="0" borderId="1" xfId="0" applyFont="1" applyFill="1" applyBorder="1" applyAlignment="1">
      <alignment horizontal="left" vertical="top" wrapText="1"/>
    </xf>
    <xf numFmtId="164" fontId="0" fillId="3" borderId="2" xfId="0" applyFont="1" applyFill="1" applyBorder="1" applyAlignment="1">
      <alignment vertical="top" wrapText="1"/>
    </xf>
    <xf numFmtId="164" fontId="0" fillId="3" borderId="3" xfId="0" applyFont="1" applyFill="1" applyBorder="1" applyAlignment="1" applyProtection="1">
      <alignment horizontal="center" vertical="top"/>
      <protection locked="0"/>
    </xf>
    <xf numFmtId="166" fontId="0" fillId="0" borderId="1" xfId="0" applyNumberFormat="1" applyFont="1" applyFill="1" applyBorder="1" applyAlignment="1" applyProtection="1">
      <alignment horizontal="center" vertical="top" wrapText="1"/>
      <protection locked="0"/>
    </xf>
    <xf numFmtId="164" fontId="8" fillId="0" borderId="1" xfId="0" applyFont="1" applyFill="1" applyBorder="1" applyAlignment="1">
      <alignment horizontal="right" vertical="top"/>
    </xf>
    <xf numFmtId="164" fontId="8" fillId="0" borderId="1" xfId="0" applyFont="1" applyFill="1" applyBorder="1" applyAlignment="1">
      <alignment horizontal="left" vertical="top" wrapText="1"/>
    </xf>
    <xf numFmtId="164" fontId="8" fillId="3" borderId="1" xfId="0" applyFont="1" applyFill="1" applyBorder="1" applyAlignment="1">
      <alignment horizontal="left" vertical="top" wrapText="1"/>
    </xf>
    <xf numFmtId="164" fontId="5" fillId="3" borderId="2" xfId="0" applyFont="1" applyFill="1" applyBorder="1" applyAlignment="1">
      <alignment horizontal="right" vertical="top"/>
    </xf>
    <xf numFmtId="164" fontId="5" fillId="3" borderId="4" xfId="0" applyFont="1" applyFill="1" applyBorder="1" applyAlignment="1">
      <alignment horizontal="left" vertical="top" wrapText="1"/>
    </xf>
    <xf numFmtId="164" fontId="0" fillId="3" borderId="0" xfId="0" applyFill="1" applyAlignment="1">
      <alignment/>
    </xf>
    <xf numFmtId="164" fontId="0" fillId="0" borderId="0" xfId="0" applyFont="1" applyFill="1" applyBorder="1" applyAlignment="1">
      <alignment/>
    </xf>
    <xf numFmtId="164" fontId="0" fillId="3" borderId="5" xfId="0" applyFont="1" applyFill="1" applyBorder="1" applyAlignment="1">
      <alignment horizontal="left" vertical="top"/>
    </xf>
    <xf numFmtId="164" fontId="0" fillId="3" borderId="0" xfId="0" applyFont="1" applyFill="1" applyBorder="1" applyAlignment="1">
      <alignment horizontal="left" vertical="top" wrapText="1"/>
    </xf>
    <xf numFmtId="164" fontId="0" fillId="3" borderId="0" xfId="0" applyFont="1" applyFill="1" applyBorder="1" applyAlignment="1">
      <alignment horizontal="left" vertical="top"/>
    </xf>
    <xf numFmtId="164" fontId="0" fillId="3" borderId="0" xfId="0" applyFill="1" applyBorder="1" applyAlignment="1">
      <alignment horizontal="left"/>
    </xf>
    <xf numFmtId="164" fontId="0" fillId="0" borderId="0" xfId="0" applyAlignment="1" applyProtection="1">
      <alignment/>
      <protection/>
    </xf>
    <xf numFmtId="164" fontId="0" fillId="3" borderId="0" xfId="0" applyFont="1" applyFill="1" applyAlignment="1" applyProtection="1">
      <alignment vertical="center"/>
      <protection/>
    </xf>
    <xf numFmtId="164" fontId="0" fillId="3" borderId="0" xfId="0" applyFont="1" applyFill="1" applyAlignment="1" applyProtection="1">
      <alignment/>
      <protection/>
    </xf>
    <xf numFmtId="164" fontId="2" fillId="3" borderId="0" xfId="0" applyFont="1" applyFill="1" applyAlignment="1" applyProtection="1">
      <alignment horizontal="right" vertical="top"/>
      <protection/>
    </xf>
    <xf numFmtId="164" fontId="0" fillId="3" borderId="0" xfId="0" applyFont="1" applyFill="1" applyAlignment="1" applyProtection="1">
      <alignment vertical="top" wrapText="1"/>
      <protection/>
    </xf>
    <xf numFmtId="164" fontId="0" fillId="3" borderId="0" xfId="0" applyFont="1" applyFill="1" applyAlignment="1" applyProtection="1">
      <alignment horizontal="center" vertical="top"/>
      <protection/>
    </xf>
    <xf numFmtId="164" fontId="0" fillId="3" borderId="0" xfId="0" applyFont="1" applyFill="1" applyBorder="1" applyAlignment="1" applyProtection="1">
      <alignment/>
      <protection/>
    </xf>
    <xf numFmtId="164" fontId="0" fillId="0" borderId="0" xfId="0" applyFont="1" applyFill="1" applyAlignment="1" applyProtection="1">
      <alignment horizontal="center" vertical="top"/>
      <protection/>
    </xf>
    <xf numFmtId="164" fontId="3" fillId="3" borderId="0" xfId="0" applyFont="1" applyFill="1" applyBorder="1" applyAlignment="1" applyProtection="1">
      <alignment horizontal="center"/>
      <protection/>
    </xf>
    <xf numFmtId="164" fontId="10" fillId="3" borderId="0" xfId="0" applyFont="1" applyFill="1" applyBorder="1" applyAlignment="1" applyProtection="1">
      <alignment horizontal="center" vertical="center"/>
      <protection/>
    </xf>
    <xf numFmtId="164" fontId="4" fillId="3" borderId="0" xfId="0" applyFont="1" applyFill="1" applyBorder="1" applyAlignment="1" applyProtection="1">
      <alignment horizontal="center" vertical="center"/>
      <protection/>
    </xf>
    <xf numFmtId="164" fontId="11" fillId="0" borderId="1" xfId="0" applyFont="1" applyFill="1" applyBorder="1" applyAlignment="1" applyProtection="1">
      <alignment horizontal="center" vertical="center" wrapText="1"/>
      <protection/>
    </xf>
    <xf numFmtId="164" fontId="12" fillId="0" borderId="1" xfId="0" applyFont="1" applyFill="1" applyBorder="1" applyAlignment="1" applyProtection="1">
      <alignment horizontal="center" vertical="center" wrapText="1"/>
      <protection/>
    </xf>
    <xf numFmtId="164" fontId="11" fillId="0" borderId="1" xfId="0" applyFont="1" applyBorder="1" applyAlignment="1" applyProtection="1">
      <alignment horizontal="center" vertical="center"/>
      <protection/>
    </xf>
    <xf numFmtId="164" fontId="11" fillId="0" borderId="1" xfId="0" applyFont="1" applyFill="1" applyBorder="1" applyAlignment="1" applyProtection="1">
      <alignment horizontal="center" vertical="center"/>
      <protection/>
    </xf>
    <xf numFmtId="164" fontId="13" fillId="0" borderId="1" xfId="0" applyFont="1" applyBorder="1" applyAlignment="1" applyProtection="1">
      <alignment horizontal="center" vertical="center" wrapText="1"/>
      <protection/>
    </xf>
    <xf numFmtId="164" fontId="13" fillId="0" borderId="1" xfId="0" applyFont="1" applyFill="1" applyBorder="1" applyAlignment="1" applyProtection="1">
      <alignment horizontal="center" vertical="center" wrapText="1"/>
      <protection/>
    </xf>
    <xf numFmtId="164" fontId="14" fillId="0" borderId="1" xfId="0" applyFont="1" applyFill="1" applyBorder="1" applyAlignment="1" applyProtection="1">
      <alignment horizontal="center" vertical="center" wrapText="1"/>
      <protection/>
    </xf>
    <xf numFmtId="164" fontId="11" fillId="0" borderId="1" xfId="0" applyFont="1" applyFill="1" applyBorder="1" applyAlignment="1" applyProtection="1">
      <alignment horizontal="left" vertical="center"/>
      <protection/>
    </xf>
    <xf numFmtId="164" fontId="11" fillId="0" borderId="1" xfId="0" applyFont="1" applyBorder="1" applyAlignment="1" applyProtection="1">
      <alignment vertical="center" wrapText="1"/>
      <protection/>
    </xf>
    <xf numFmtId="164" fontId="13" fillId="0" borderId="1" xfId="0" applyFont="1" applyFill="1" applyBorder="1" applyAlignment="1" applyProtection="1">
      <alignment horizontal="left" vertical="center" wrapText="1"/>
      <protection/>
    </xf>
    <xf numFmtId="166" fontId="15" fillId="0" borderId="1" xfId="0" applyNumberFormat="1" applyFont="1" applyFill="1" applyBorder="1" applyAlignment="1" applyProtection="1">
      <alignment horizontal="center" vertical="center" wrapText="1"/>
      <protection locked="0"/>
    </xf>
    <xf numFmtId="164" fontId="14" fillId="0" borderId="1" xfId="0" applyFont="1" applyFill="1" applyBorder="1" applyAlignment="1" applyProtection="1">
      <alignment horizontal="left" vertical="center" wrapText="1"/>
      <protection/>
    </xf>
    <xf numFmtId="166" fontId="16" fillId="0" borderId="1" xfId="0" applyNumberFormat="1" applyFont="1" applyFill="1" applyBorder="1" applyAlignment="1" applyProtection="1">
      <alignment horizontal="center" vertical="center" wrapText="1"/>
      <protection/>
    </xf>
    <xf numFmtId="166" fontId="16" fillId="0" borderId="1" xfId="0" applyNumberFormat="1" applyFont="1" applyFill="1" applyBorder="1" applyAlignment="1" applyProtection="1">
      <alignment horizontal="center" vertical="center" wrapText="1"/>
      <protection locked="0"/>
    </xf>
    <xf numFmtId="164" fontId="14" fillId="0" borderId="1" xfId="0" applyFont="1" applyBorder="1" applyAlignment="1" applyProtection="1">
      <alignment vertical="center" wrapText="1"/>
      <protection/>
    </xf>
    <xf numFmtId="166" fontId="17" fillId="0" borderId="1" xfId="0" applyNumberFormat="1" applyFont="1" applyFill="1" applyBorder="1" applyAlignment="1" applyProtection="1">
      <alignment horizontal="center" vertical="center" wrapText="1"/>
      <protection/>
    </xf>
    <xf numFmtId="164" fontId="0" fillId="0" borderId="0" xfId="0" applyFont="1" applyFill="1" applyBorder="1" applyAlignment="1" applyProtection="1">
      <alignment/>
      <protection/>
    </xf>
    <xf numFmtId="164" fontId="0" fillId="0" borderId="5" xfId="0" applyFont="1" applyFill="1" applyBorder="1" applyAlignment="1" applyProtection="1">
      <alignment horizontal="left" vertical="top"/>
      <protection/>
    </xf>
    <xf numFmtId="164" fontId="0" fillId="0" borderId="0" xfId="0" applyFont="1" applyFill="1" applyBorder="1" applyAlignment="1" applyProtection="1">
      <alignment horizontal="left"/>
      <protection/>
    </xf>
    <xf numFmtId="164" fontId="0" fillId="0" borderId="0" xfId="0" applyAlignment="1">
      <alignment horizontal="left"/>
    </xf>
    <xf numFmtId="164" fontId="4" fillId="0" borderId="0" xfId="0" applyFont="1" applyBorder="1" applyAlignment="1">
      <alignment horizontal="center"/>
    </xf>
    <xf numFmtId="164" fontId="2" fillId="0" borderId="1" xfId="0" applyFont="1" applyBorder="1" applyAlignment="1">
      <alignment horizontal="center" vertical="center"/>
    </xf>
    <xf numFmtId="164" fontId="0" fillId="0" borderId="0" xfId="0" applyAlignment="1">
      <alignment vertical="center" wrapText="1"/>
    </xf>
    <xf numFmtId="164" fontId="0" fillId="0" borderId="1" xfId="0" applyFont="1" applyBorder="1" applyAlignment="1">
      <alignment horizontal="center" vertical="center" wrapText="1"/>
    </xf>
    <xf numFmtId="164" fontId="0" fillId="0" borderId="0" xfId="0" applyFont="1" applyFill="1" applyBorder="1" applyAlignment="1" applyProtection="1">
      <alignment horizontal="left" vertical="top"/>
      <protection/>
    </xf>
    <xf numFmtId="164" fontId="18" fillId="0" borderId="6" xfId="0" applyFont="1" applyBorder="1" applyAlignment="1">
      <alignment horizontal="center" vertical="center" wrapText="1"/>
    </xf>
    <xf numFmtId="164" fontId="18" fillId="0" borderId="1" xfId="0" applyFont="1" applyBorder="1" applyAlignment="1">
      <alignment horizontal="left" vertical="center" wrapText="1"/>
    </xf>
    <xf numFmtId="166" fontId="19" fillId="0" borderId="7" xfId="0" applyNumberFormat="1" applyFont="1" applyFill="1" applyBorder="1" applyAlignment="1" applyProtection="1">
      <alignment horizontal="center" vertical="top"/>
      <protection locked="0"/>
    </xf>
    <xf numFmtId="164" fontId="20" fillId="0" borderId="6" xfId="0" applyFont="1" applyBorder="1" applyAlignment="1">
      <alignment horizontal="left" vertical="center" wrapText="1"/>
    </xf>
    <xf numFmtId="166" fontId="18" fillId="0" borderId="6" xfId="0" applyNumberFormat="1" applyFont="1" applyBorder="1" applyAlignment="1">
      <alignment horizontal="center" vertical="center" wrapText="1"/>
    </xf>
    <xf numFmtId="164" fontId="18" fillId="0" borderId="8" xfId="0" applyFont="1" applyBorder="1" applyAlignment="1">
      <alignment horizontal="center" vertical="center" wrapText="1"/>
    </xf>
    <xf numFmtId="164" fontId="18" fillId="0" borderId="9" xfId="0" applyFont="1" applyBorder="1" applyAlignment="1">
      <alignment horizontal="left" vertical="center" wrapText="1"/>
    </xf>
    <xf numFmtId="164" fontId="21" fillId="3" borderId="6" xfId="0" applyFont="1" applyFill="1" applyBorder="1" applyAlignment="1">
      <alignment horizontal="left" vertical="center" wrapText="1"/>
    </xf>
    <xf numFmtId="164" fontId="0" fillId="0" borderId="0" xfId="0" applyFont="1" applyFill="1" applyAlignment="1">
      <alignment/>
    </xf>
    <xf numFmtId="164" fontId="0" fillId="0" borderId="0" xfId="0" applyBorder="1" applyAlignment="1">
      <alignment/>
    </xf>
    <xf numFmtId="164" fontId="0" fillId="0" borderId="0" xfId="0" applyAlignment="1">
      <alignment horizontal="center" vertical="center"/>
    </xf>
    <xf numFmtId="164" fontId="2" fillId="0" borderId="1" xfId="0" applyFont="1" applyBorder="1" applyAlignment="1">
      <alignment horizontal="center" vertical="center" wrapText="1"/>
    </xf>
    <xf numFmtId="164" fontId="18" fillId="0" borderId="1" xfId="0" applyFont="1" applyBorder="1" applyAlignment="1">
      <alignment vertical="center" wrapText="1"/>
    </xf>
    <xf numFmtId="164" fontId="20" fillId="0" borderId="6" xfId="0" applyFont="1" applyBorder="1" applyAlignment="1">
      <alignment horizontal="center" vertical="center" wrapText="1"/>
    </xf>
    <xf numFmtId="166" fontId="18" fillId="0" borderId="6" xfId="0" applyNumberFormat="1" applyFont="1" applyBorder="1" applyAlignment="1" applyProtection="1">
      <alignment horizontal="center" vertical="center" wrapText="1"/>
      <protection locked="0"/>
    </xf>
    <xf numFmtId="164" fontId="21" fillId="0" borderId="8" xfId="0" applyFont="1" applyBorder="1" applyAlignment="1">
      <alignment horizontal="center" vertical="center" wrapText="1"/>
    </xf>
    <xf numFmtId="164" fontId="18" fillId="0" borderId="9" xfId="0" applyFont="1" applyBorder="1" applyAlignment="1">
      <alignment vertical="center" wrapText="1"/>
    </xf>
    <xf numFmtId="164" fontId="18" fillId="0" borderId="10" xfId="0" applyFont="1" applyBorder="1" applyAlignment="1">
      <alignment horizontal="center" vertical="center" wrapText="1"/>
    </xf>
    <xf numFmtId="164" fontId="18" fillId="0" borderId="11" xfId="0" applyFont="1" applyBorder="1" applyAlignment="1">
      <alignment vertical="center" wrapText="1"/>
    </xf>
    <xf numFmtId="164" fontId="20" fillId="3" borderId="6" xfId="0" applyFont="1" applyFill="1" applyBorder="1" applyAlignment="1">
      <alignment horizontal="center" vertical="center" wrapText="1"/>
    </xf>
    <xf numFmtId="164" fontId="0" fillId="3" borderId="0" xfId="0" applyFill="1" applyAlignment="1">
      <alignment wrapText="1"/>
    </xf>
    <xf numFmtId="164" fontId="0" fillId="3" borderId="0" xfId="0" applyFill="1" applyAlignment="1">
      <alignment horizontal="right" vertical="top"/>
    </xf>
    <xf numFmtId="164" fontId="2" fillId="3" borderId="0" xfId="0" applyFont="1" applyFill="1" applyAlignment="1">
      <alignment vertical="top" wrapText="1"/>
    </xf>
    <xf numFmtId="164" fontId="2" fillId="3" borderId="0" xfId="0" applyFont="1" applyFill="1" applyAlignment="1">
      <alignment vertical="top"/>
    </xf>
    <xf numFmtId="164" fontId="0" fillId="3" borderId="0" xfId="0" applyFill="1" applyAlignment="1">
      <alignment horizontal="center" vertical="center"/>
    </xf>
    <xf numFmtId="164" fontId="0" fillId="3" borderId="0" xfId="0" applyFill="1" applyAlignment="1">
      <alignment horizontal="center" vertical="center" wrapText="1"/>
    </xf>
    <xf numFmtId="164" fontId="23" fillId="3" borderId="0" xfId="0" applyFont="1" applyFill="1" applyAlignment="1">
      <alignment vertical="center"/>
    </xf>
    <xf numFmtId="164" fontId="23" fillId="3" borderId="0" xfId="0" applyFont="1" applyFill="1" applyAlignment="1">
      <alignment vertical="top"/>
    </xf>
    <xf numFmtId="164" fontId="3" fillId="3" borderId="12" xfId="0" applyFont="1" applyFill="1" applyBorder="1" applyAlignment="1">
      <alignment horizontal="center" wrapText="1"/>
    </xf>
    <xf numFmtId="164" fontId="24" fillId="3" borderId="12" xfId="0" applyFont="1" applyFill="1" applyBorder="1" applyAlignment="1">
      <alignment horizontal="left" vertical="center" wrapText="1"/>
    </xf>
    <xf numFmtId="164" fontId="24" fillId="3" borderId="12" xfId="0" applyFont="1" applyFill="1" applyBorder="1" applyAlignment="1">
      <alignment horizontal="center" vertical="center" wrapText="1"/>
    </xf>
    <xf numFmtId="164" fontId="24" fillId="3" borderId="0" xfId="0" applyFont="1" applyFill="1" applyAlignment="1">
      <alignment horizontal="center" vertical="center" wrapText="1"/>
    </xf>
    <xf numFmtId="164" fontId="25" fillId="3" borderId="0" xfId="0" applyFont="1" applyFill="1" applyAlignment="1">
      <alignment vertical="top"/>
    </xf>
    <xf numFmtId="164" fontId="25" fillId="3" borderId="0" xfId="0" applyFont="1" applyFill="1" applyAlignment="1">
      <alignment vertical="top" wrapText="1"/>
    </xf>
    <xf numFmtId="164" fontId="25" fillId="3" borderId="0" xfId="0" applyFont="1" applyFill="1" applyBorder="1" applyAlignment="1">
      <alignment horizontal="right" vertical="top"/>
    </xf>
    <xf numFmtId="164" fontId="25" fillId="3" borderId="0" xfId="0" applyFont="1" applyFill="1" applyBorder="1" applyAlignment="1">
      <alignment vertical="top" wrapText="1"/>
    </xf>
    <xf numFmtId="164" fontId="2" fillId="3" borderId="0" xfId="0" applyFont="1" applyFill="1" applyBorder="1" applyAlignment="1">
      <alignment vertical="top" wrapText="1"/>
    </xf>
    <xf numFmtId="164" fontId="0" fillId="3" borderId="0" xfId="0" applyFont="1" applyFill="1" applyBorder="1" applyAlignment="1">
      <alignment horizontal="center" vertical="center" wrapText="1"/>
    </xf>
    <xf numFmtId="164" fontId="23" fillId="3" borderId="0" xfId="0" applyFont="1" applyFill="1" applyBorder="1" applyAlignment="1">
      <alignment vertical="center" wrapText="1"/>
    </xf>
    <xf numFmtId="164" fontId="23" fillId="3" borderId="0" xfId="0" applyFont="1" applyFill="1" applyBorder="1" applyAlignment="1">
      <alignment horizontal="left" vertical="center" wrapText="1"/>
    </xf>
    <xf numFmtId="164" fontId="0" fillId="4" borderId="0" xfId="0" applyFill="1" applyBorder="1" applyAlignment="1">
      <alignment/>
    </xf>
    <xf numFmtId="164" fontId="0" fillId="4" borderId="0" xfId="0" applyFill="1" applyBorder="1" applyAlignment="1">
      <alignment wrapText="1"/>
    </xf>
    <xf numFmtId="164" fontId="25" fillId="4" borderId="0" xfId="0" applyFont="1" applyFill="1" applyBorder="1" applyAlignment="1">
      <alignment horizontal="right" vertical="top"/>
    </xf>
    <xf numFmtId="164" fontId="25" fillId="4" borderId="0" xfId="0" applyFont="1" applyFill="1" applyBorder="1" applyAlignment="1">
      <alignment vertical="top" wrapText="1"/>
    </xf>
    <xf numFmtId="164" fontId="2" fillId="4" borderId="0" xfId="0" applyFont="1" applyFill="1" applyBorder="1" applyAlignment="1">
      <alignment vertical="top" wrapText="1"/>
    </xf>
    <xf numFmtId="164" fontId="2" fillId="4" borderId="0" xfId="0" applyFont="1" applyFill="1" applyBorder="1" applyAlignment="1">
      <alignment horizontal="center" vertical="center"/>
    </xf>
    <xf numFmtId="164" fontId="2" fillId="4" borderId="0" xfId="0" applyFont="1" applyFill="1" applyBorder="1" applyAlignment="1">
      <alignment horizontal="center" vertical="center" wrapText="1"/>
    </xf>
    <xf numFmtId="164" fontId="26" fillId="4" borderId="0" xfId="0" applyFont="1" applyFill="1" applyBorder="1" applyAlignment="1">
      <alignment horizontal="left" vertical="center" wrapText="1"/>
    </xf>
    <xf numFmtId="164" fontId="23" fillId="4" borderId="0" xfId="0" applyFont="1" applyFill="1" applyBorder="1" applyAlignment="1">
      <alignment vertical="top"/>
    </xf>
    <xf numFmtId="164" fontId="25" fillId="3" borderId="0" xfId="0" applyFont="1" applyFill="1" applyBorder="1" applyAlignment="1">
      <alignment vertical="top"/>
    </xf>
    <xf numFmtId="164" fontId="25" fillId="3" borderId="13" xfId="0" applyFont="1" applyFill="1" applyBorder="1" applyAlignment="1">
      <alignment vertical="top" wrapText="1"/>
    </xf>
    <xf numFmtId="164" fontId="2" fillId="3" borderId="13" xfId="0" applyFont="1" applyFill="1" applyBorder="1" applyAlignment="1">
      <alignment vertical="top" wrapText="1"/>
    </xf>
    <xf numFmtId="164" fontId="0" fillId="3" borderId="13" xfId="0" applyFont="1" applyFill="1" applyBorder="1" applyAlignment="1">
      <alignment horizontal="center" vertical="center" wrapText="1"/>
    </xf>
    <xf numFmtId="164" fontId="23" fillId="3" borderId="13" xfId="0" applyNumberFormat="1" applyFont="1" applyFill="1" applyBorder="1" applyAlignment="1">
      <alignment vertical="center" wrapText="1"/>
    </xf>
    <xf numFmtId="164" fontId="23" fillId="3" borderId="13" xfId="0" applyFont="1" applyFill="1" applyBorder="1" applyAlignment="1">
      <alignment vertical="top"/>
    </xf>
    <xf numFmtId="164" fontId="2" fillId="3" borderId="0" xfId="0" applyFont="1" applyFill="1" applyBorder="1" applyAlignment="1">
      <alignment/>
    </xf>
    <xf numFmtId="164" fontId="2" fillId="3" borderId="0" xfId="0" applyFont="1" applyFill="1" applyBorder="1" applyAlignment="1">
      <alignment wrapText="1"/>
    </xf>
    <xf numFmtId="164" fontId="25" fillId="3" borderId="14" xfId="0" applyFont="1" applyFill="1" applyBorder="1" applyAlignment="1">
      <alignment horizontal="right" vertical="top"/>
    </xf>
    <xf numFmtId="164" fontId="2" fillId="3" borderId="15" xfId="0" applyFont="1" applyFill="1" applyBorder="1" applyAlignment="1">
      <alignment vertical="top" wrapText="1"/>
    </xf>
    <xf numFmtId="164" fontId="0" fillId="3" borderId="15" xfId="0" applyFont="1" applyFill="1" applyBorder="1" applyAlignment="1">
      <alignment horizontal="center" vertical="center" wrapText="1"/>
    </xf>
    <xf numFmtId="164" fontId="23" fillId="3" borderId="15" xfId="0" applyNumberFormat="1" applyFont="1" applyFill="1" applyBorder="1" applyAlignment="1">
      <alignment vertical="center" wrapText="1"/>
    </xf>
    <xf numFmtId="164" fontId="23" fillId="3" borderId="15" xfId="0" applyFont="1" applyFill="1" applyBorder="1" applyAlignment="1">
      <alignment vertical="top"/>
    </xf>
    <xf numFmtId="164" fontId="0" fillId="3" borderId="14" xfId="0" applyFont="1" applyFill="1" applyBorder="1" applyAlignment="1">
      <alignment horizontal="center" vertical="center" wrapText="1"/>
    </xf>
    <xf numFmtId="164" fontId="2" fillId="3" borderId="14" xfId="0" applyFont="1" applyFill="1" applyBorder="1" applyAlignment="1">
      <alignment vertical="top" wrapText="1"/>
    </xf>
    <xf numFmtId="164" fontId="23" fillId="3" borderId="14" xfId="0" applyNumberFormat="1" applyFont="1" applyFill="1" applyBorder="1" applyAlignment="1">
      <alignment vertical="center" wrapText="1"/>
    </xf>
    <xf numFmtId="164" fontId="23" fillId="3" borderId="14" xfId="0" applyFont="1" applyFill="1" applyBorder="1" applyAlignment="1">
      <alignment vertical="top"/>
    </xf>
    <xf numFmtId="164" fontId="25" fillId="3" borderId="13" xfId="0" applyFont="1" applyFill="1" applyBorder="1" applyAlignment="1">
      <alignment horizontal="right" vertical="top"/>
    </xf>
    <xf numFmtId="164" fontId="0" fillId="3" borderId="13" xfId="0" applyFont="1" applyFill="1" applyBorder="1" applyAlignment="1">
      <alignment vertical="center" wrapText="1"/>
    </xf>
    <xf numFmtId="164" fontId="25" fillId="3" borderId="14" xfId="0" applyFont="1" applyFill="1" applyBorder="1" applyAlignment="1">
      <alignment vertical="top" wrapText="1"/>
    </xf>
    <xf numFmtId="164" fontId="2" fillId="4" borderId="0" xfId="0" applyFont="1" applyFill="1" applyBorder="1" applyAlignment="1">
      <alignment horizontal="right" vertical="top"/>
    </xf>
    <xf numFmtId="164" fontId="0" fillId="4" borderId="0" xfId="0" applyFont="1" applyFill="1" applyBorder="1" applyAlignment="1">
      <alignment vertical="top" wrapText="1"/>
    </xf>
    <xf numFmtId="164" fontId="23" fillId="3" borderId="0" xfId="0" applyFont="1" applyFill="1" applyBorder="1" applyAlignment="1">
      <alignment vertical="top"/>
    </xf>
    <xf numFmtId="164" fontId="23" fillId="3" borderId="13" xfId="0" applyFont="1" applyFill="1" applyBorder="1" applyAlignment="1">
      <alignment horizontal="left" vertical="center" wrapText="1"/>
    </xf>
    <xf numFmtId="164" fontId="0" fillId="3" borderId="0" xfId="0" applyFill="1" applyBorder="1" applyAlignment="1">
      <alignment wrapText="1"/>
    </xf>
    <xf numFmtId="164" fontId="25" fillId="3" borderId="15" xfId="0" applyFont="1" applyFill="1" applyBorder="1" applyAlignment="1">
      <alignment horizontal="right" vertical="top"/>
    </xf>
    <xf numFmtId="164" fontId="25" fillId="3" borderId="15" xfId="0" applyFont="1" applyFill="1" applyBorder="1" applyAlignment="1">
      <alignment vertical="top" wrapText="1"/>
    </xf>
    <xf numFmtId="164" fontId="2" fillId="3" borderId="15" xfId="0" applyFont="1" applyFill="1" applyBorder="1" applyAlignment="1">
      <alignment horizontal="left" vertical="top" wrapText="1"/>
    </xf>
    <xf numFmtId="164" fontId="2" fillId="3" borderId="0" xfId="0" applyFont="1" applyFill="1" applyBorder="1" applyAlignment="1">
      <alignment horizontal="left" vertical="top" wrapText="1"/>
    </xf>
    <xf numFmtId="164" fontId="23" fillId="3" borderId="15" xfId="0" applyFont="1" applyFill="1" applyBorder="1" applyAlignment="1">
      <alignment vertical="top" wrapText="1"/>
    </xf>
    <xf numFmtId="164" fontId="2" fillId="3" borderId="14" xfId="0" applyFont="1" applyFill="1" applyBorder="1" applyAlignment="1">
      <alignment horizontal="left" vertical="top" wrapText="1"/>
    </xf>
    <xf numFmtId="164" fontId="2" fillId="3" borderId="13" xfId="0" applyFont="1" applyFill="1" applyBorder="1" applyAlignment="1">
      <alignment horizontal="left" vertical="top" wrapText="1"/>
    </xf>
    <xf numFmtId="164" fontId="23" fillId="3" borderId="13" xfId="0" applyFont="1" applyFill="1" applyBorder="1" applyAlignment="1">
      <alignment vertical="top" wrapText="1"/>
    </xf>
    <xf numFmtId="164" fontId="23" fillId="3" borderId="14" xfId="0" applyFont="1" applyFill="1" applyBorder="1" applyAlignment="1">
      <alignment vertical="top" wrapText="1"/>
    </xf>
    <xf numFmtId="164" fontId="25" fillId="3" borderId="13" xfId="0" applyFont="1" applyFill="1" applyBorder="1" applyAlignment="1">
      <alignment horizontal="right" vertical="top" wrapText="1"/>
    </xf>
    <xf numFmtId="164" fontId="23" fillId="3" borderId="13" xfId="0" applyFont="1" applyFill="1" applyBorder="1" applyAlignment="1">
      <alignment horizontal="left" vertical="top" wrapText="1"/>
    </xf>
    <xf numFmtId="164" fontId="25" fillId="3" borderId="15" xfId="0" applyFont="1" applyFill="1" applyBorder="1" applyAlignment="1">
      <alignment horizontal="right" vertical="top" wrapText="1"/>
    </xf>
    <xf numFmtId="164" fontId="23" fillId="3" borderId="15" xfId="0" applyFont="1" applyFill="1" applyBorder="1" applyAlignment="1">
      <alignment horizontal="left" vertical="top" wrapText="1"/>
    </xf>
    <xf numFmtId="164" fontId="25" fillId="3" borderId="0" xfId="0" applyFont="1" applyFill="1" applyBorder="1" applyAlignment="1">
      <alignment horizontal="right" vertical="top" wrapText="1"/>
    </xf>
    <xf numFmtId="164" fontId="0" fillId="0" borderId="15" xfId="0" applyFont="1" applyFill="1" applyBorder="1" applyAlignment="1">
      <alignment horizontal="left" vertical="top" wrapText="1"/>
    </xf>
    <xf numFmtId="164" fontId="23" fillId="3" borderId="0" xfId="0" applyFont="1" applyFill="1" applyBorder="1" applyAlignment="1">
      <alignment vertical="top" wrapText="1"/>
    </xf>
    <xf numFmtId="164" fontId="0" fillId="3" borderId="13" xfId="0" applyFill="1" applyBorder="1" applyAlignment="1">
      <alignment horizontal="center" vertical="center"/>
    </xf>
    <xf numFmtId="164" fontId="0" fillId="3" borderId="15" xfId="0" applyFill="1" applyBorder="1" applyAlignment="1">
      <alignment horizontal="center" vertical="center"/>
    </xf>
    <xf numFmtId="164" fontId="2" fillId="4" borderId="0" xfId="0" applyFont="1" applyFill="1" applyBorder="1" applyAlignment="1">
      <alignment horizontal="center" vertical="top"/>
    </xf>
    <xf numFmtId="164" fontId="2" fillId="4" borderId="0" xfId="0" applyFont="1" applyFill="1" applyBorder="1" applyAlignment="1">
      <alignment horizontal="center" vertical="top" wrapText="1"/>
    </xf>
    <xf numFmtId="164" fontId="2" fillId="4" borderId="0" xfId="0" applyFont="1" applyFill="1" applyBorder="1" applyAlignment="1">
      <alignment horizontal="left" vertical="top" wrapText="1"/>
    </xf>
    <xf numFmtId="164" fontId="0" fillId="3" borderId="0" xfId="0" applyFont="1" applyFill="1" applyBorder="1" applyAlignment="1">
      <alignment horizontal="center" vertical="top" wrapText="1"/>
    </xf>
    <xf numFmtId="164" fontId="0" fillId="3" borderId="0"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728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85725</xdr:rowOff>
    </xdr:from>
    <xdr:to>
      <xdr:col>3</xdr:col>
      <xdr:colOff>1238250</xdr:colOff>
      <xdr:row>108</xdr:row>
      <xdr:rowOff>247650</xdr:rowOff>
    </xdr:to>
    <xdr:pic>
      <xdr:nvPicPr>
        <xdr:cNvPr id="1" name="Input penna 3"/>
        <xdr:cNvPicPr preferRelativeResize="1">
          <a:picLocks noChangeAspect="1"/>
        </xdr:cNvPicPr>
      </xdr:nvPicPr>
      <xdr:blipFill>
        <a:blip r:embed="rId1"/>
        <a:stretch>
          <a:fillRect/>
        </a:stretch>
      </xdr:blipFill>
      <xdr:spPr>
        <a:xfrm>
          <a:off x="1266825" y="36356925"/>
          <a:ext cx="1600200" cy="1619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81"/>
  <sheetViews>
    <sheetView workbookViewId="0" topLeftCell="A1">
      <selection activeCell="B36" sqref="B36"/>
    </sheetView>
  </sheetViews>
  <sheetFormatPr defaultColWidth="9.140625" defaultRowHeight="12.75"/>
  <cols>
    <col min="1" max="1" width="11.57421875" style="0" customWidth="1"/>
    <col min="2" max="2" width="165.00390625" style="0" customWidth="1"/>
    <col min="3" max="3" width="17.421875" style="0" customWidth="1"/>
    <col min="4" max="16384" width="11.57421875" style="0" customWidth="1"/>
  </cols>
  <sheetData>
    <row r="1" spans="1:3" ht="14.25" hidden="1">
      <c r="A1" s="1" t="s">
        <v>825</v>
      </c>
      <c r="B1" s="2"/>
      <c r="C1" s="3" t="s">
        <v>1</v>
      </c>
    </row>
    <row r="2" spans="1:3" ht="24.75">
      <c r="A2" s="4" t="s">
        <v>2</v>
      </c>
      <c r="B2" s="5" t="s">
        <v>3</v>
      </c>
      <c r="C2" s="6" t="s">
        <v>4</v>
      </c>
    </row>
    <row r="3" spans="1:3" ht="14.25">
      <c r="A3">
        <v>1</v>
      </c>
      <c r="B3" t="s">
        <v>5</v>
      </c>
      <c r="C3" s="7">
        <v>448567.63</v>
      </c>
    </row>
    <row r="4" spans="1:3" ht="14.25">
      <c r="A4">
        <v>2</v>
      </c>
      <c r="B4" t="s">
        <v>6</v>
      </c>
      <c r="C4" s="7">
        <v>33552.77</v>
      </c>
    </row>
    <row r="5" spans="1:3" ht="14.25">
      <c r="A5">
        <v>3</v>
      </c>
      <c r="B5" t="s">
        <v>7</v>
      </c>
      <c r="C5" s="7">
        <v>4921.57</v>
      </c>
    </row>
    <row r="6" spans="1:3" ht="14.25">
      <c r="A6">
        <v>4</v>
      </c>
      <c r="B6" t="s">
        <v>8</v>
      </c>
      <c r="C6" s="7">
        <v>0</v>
      </c>
    </row>
    <row r="7" spans="1:3" ht="14.25">
      <c r="A7">
        <v>5</v>
      </c>
      <c r="B7" t="s">
        <v>9</v>
      </c>
      <c r="C7" s="7">
        <v>65762.5</v>
      </c>
    </row>
    <row r="8" spans="1:3" ht="14.25">
      <c r="A8">
        <v>6</v>
      </c>
      <c r="B8" t="s">
        <v>10</v>
      </c>
      <c r="C8" s="7">
        <v>0</v>
      </c>
    </row>
    <row r="9" spans="1:3" ht="14.25">
      <c r="A9">
        <v>7</v>
      </c>
      <c r="B9" t="s">
        <v>11</v>
      </c>
      <c r="C9" s="7">
        <v>2894903.51</v>
      </c>
    </row>
    <row r="10" spans="1:3" ht="14.25">
      <c r="A10">
        <v>8</v>
      </c>
      <c r="B10" t="s">
        <v>12</v>
      </c>
      <c r="C10" s="7">
        <v>0</v>
      </c>
    </row>
    <row r="11" spans="1:3" ht="14.25">
      <c r="A11">
        <v>9</v>
      </c>
      <c r="B11" t="s">
        <v>13</v>
      </c>
      <c r="C11" s="7">
        <v>3049779</v>
      </c>
    </row>
    <row r="12" spans="1:3" ht="14.25">
      <c r="A12">
        <v>10</v>
      </c>
      <c r="B12" t="s">
        <v>14</v>
      </c>
      <c r="C12" s="7">
        <v>3088333.43</v>
      </c>
    </row>
    <row r="13" spans="1:3" ht="14.25">
      <c r="A13">
        <v>11</v>
      </c>
      <c r="B13" t="s">
        <v>15</v>
      </c>
      <c r="C13" s="7">
        <v>2269149</v>
      </c>
    </row>
    <row r="14" spans="1:3" ht="14.25">
      <c r="A14">
        <v>12</v>
      </c>
      <c r="B14" t="s">
        <v>16</v>
      </c>
      <c r="C14" s="7">
        <v>2888344.58</v>
      </c>
    </row>
    <row r="15" spans="1:3" ht="14.25">
      <c r="A15">
        <v>13</v>
      </c>
      <c r="B15" t="s">
        <v>17</v>
      </c>
      <c r="C15" s="7">
        <v>2925979</v>
      </c>
    </row>
    <row r="16" spans="1:3" ht="14.25">
      <c r="A16">
        <v>14</v>
      </c>
      <c r="B16" t="s">
        <v>18</v>
      </c>
      <c r="C16" s="7">
        <v>3520949</v>
      </c>
    </row>
    <row r="17" spans="1:3" ht="14.25">
      <c r="A17">
        <v>15</v>
      </c>
      <c r="B17" t="s">
        <v>19</v>
      </c>
      <c r="C17" s="7">
        <v>2501492.21</v>
      </c>
    </row>
    <row r="18" spans="1:3" ht="14.25">
      <c r="A18">
        <v>16</v>
      </c>
      <c r="B18" t="s">
        <v>20</v>
      </c>
      <c r="C18" s="7">
        <v>0</v>
      </c>
    </row>
    <row r="19" spans="1:3" ht="14.25">
      <c r="A19">
        <v>17</v>
      </c>
      <c r="B19" t="s">
        <v>21</v>
      </c>
      <c r="C19" s="7">
        <v>1167706</v>
      </c>
    </row>
    <row r="20" spans="1:3" ht="14.25">
      <c r="A20">
        <v>18</v>
      </c>
      <c r="B20" t="s">
        <v>22</v>
      </c>
      <c r="C20" s="7">
        <v>0</v>
      </c>
    </row>
    <row r="21" spans="1:3" ht="14.25">
      <c r="A21">
        <v>19</v>
      </c>
      <c r="B21" t="s">
        <v>23</v>
      </c>
      <c r="C21" s="7">
        <v>2700065.19</v>
      </c>
    </row>
    <row r="22" spans="1:3" ht="14.25">
      <c r="A22">
        <v>20</v>
      </c>
      <c r="B22" t="s">
        <v>24</v>
      </c>
      <c r="C22" s="7">
        <v>73800</v>
      </c>
    </row>
    <row r="23" spans="1:3" ht="14.25">
      <c r="A23">
        <v>21</v>
      </c>
      <c r="B23" t="s">
        <v>25</v>
      </c>
      <c r="C23" s="7">
        <v>37076.96</v>
      </c>
    </row>
    <row r="24" spans="1:3" ht="14.25">
      <c r="A24">
        <v>22</v>
      </c>
      <c r="B24" t="s">
        <v>26</v>
      </c>
      <c r="C24" s="7">
        <v>3423.25</v>
      </c>
    </row>
    <row r="25" spans="1:3" ht="14.25">
      <c r="A25">
        <v>23</v>
      </c>
      <c r="B25" t="s">
        <v>27</v>
      </c>
      <c r="C25" s="7">
        <v>0</v>
      </c>
    </row>
    <row r="26" spans="1:3" ht="14.25">
      <c r="A26">
        <v>24</v>
      </c>
      <c r="B26" t="s">
        <v>28</v>
      </c>
      <c r="C26" s="7">
        <v>564632.45</v>
      </c>
    </row>
    <row r="27" spans="1:3" ht="14.25">
      <c r="A27">
        <v>25</v>
      </c>
      <c r="B27" t="s">
        <v>29</v>
      </c>
      <c r="C27" s="7">
        <v>29074.02</v>
      </c>
    </row>
    <row r="28" spans="1:3" ht="14.25">
      <c r="A28">
        <v>26</v>
      </c>
      <c r="B28" t="s">
        <v>30</v>
      </c>
      <c r="C28" s="7">
        <v>674.18</v>
      </c>
    </row>
    <row r="29" spans="1:3" ht="14.25">
      <c r="A29">
        <v>27</v>
      </c>
      <c r="B29" t="s">
        <v>31</v>
      </c>
      <c r="C29" s="7">
        <v>0</v>
      </c>
    </row>
    <row r="30" spans="1:3" ht="14.25">
      <c r="A30">
        <v>28</v>
      </c>
      <c r="B30" t="s">
        <v>32</v>
      </c>
      <c r="C30" s="7">
        <v>188478.49</v>
      </c>
    </row>
    <row r="31" spans="1:3" ht="14.25">
      <c r="A31">
        <v>29</v>
      </c>
      <c r="B31" t="s">
        <v>33</v>
      </c>
      <c r="C31" s="7">
        <v>0</v>
      </c>
    </row>
    <row r="32" spans="1:3" ht="14.25">
      <c r="A32">
        <v>30</v>
      </c>
      <c r="B32" t="s">
        <v>34</v>
      </c>
      <c r="C32" s="7">
        <v>2889591.78</v>
      </c>
    </row>
    <row r="33" spans="1:3" ht="14.25">
      <c r="A33">
        <v>31</v>
      </c>
      <c r="B33" t="s">
        <v>35</v>
      </c>
      <c r="C33" s="7">
        <v>0</v>
      </c>
    </row>
    <row r="34" spans="1:3" ht="14.25">
      <c r="A34">
        <v>32</v>
      </c>
      <c r="B34" t="s">
        <v>36</v>
      </c>
      <c r="C34" s="7">
        <v>0</v>
      </c>
    </row>
    <row r="35" spans="1:3" ht="14.25">
      <c r="A35">
        <v>33</v>
      </c>
      <c r="B35" t="s">
        <v>37</v>
      </c>
      <c r="C35" s="7">
        <v>61050</v>
      </c>
    </row>
    <row r="36" spans="1:3" ht="14.25">
      <c r="A36">
        <v>34</v>
      </c>
      <c r="B36" t="s">
        <v>38</v>
      </c>
      <c r="C36" s="7">
        <v>579510.53</v>
      </c>
    </row>
    <row r="37" spans="1:3" ht="14.25">
      <c r="A37">
        <v>35</v>
      </c>
      <c r="B37" t="s">
        <v>39</v>
      </c>
      <c r="C37" s="7">
        <v>658827.77</v>
      </c>
    </row>
    <row r="38" spans="1:3" ht="14.25">
      <c r="A38">
        <v>36</v>
      </c>
      <c r="B38" t="s">
        <v>40</v>
      </c>
      <c r="C38" s="7">
        <v>49832.07</v>
      </c>
    </row>
    <row r="39" spans="1:3" ht="14.25">
      <c r="A39">
        <v>37</v>
      </c>
      <c r="B39" t="s">
        <v>41</v>
      </c>
      <c r="C39" s="7">
        <v>65974.91</v>
      </c>
    </row>
    <row r="40" spans="1:3" ht="14.25">
      <c r="A40">
        <v>38</v>
      </c>
      <c r="B40" t="s">
        <v>42</v>
      </c>
      <c r="C40" s="7">
        <v>0</v>
      </c>
    </row>
    <row r="41" spans="1:3" ht="14.25">
      <c r="A41">
        <v>39</v>
      </c>
      <c r="B41" t="s">
        <v>43</v>
      </c>
      <c r="C41" s="7">
        <v>0</v>
      </c>
    </row>
    <row r="42" spans="1:3" ht="14.25">
      <c r="A42">
        <v>40</v>
      </c>
      <c r="B42" t="s">
        <v>44</v>
      </c>
      <c r="C42" s="7">
        <v>896992.59</v>
      </c>
    </row>
    <row r="43" spans="1:3" ht="14.25">
      <c r="A43">
        <v>41</v>
      </c>
      <c r="B43" t="s">
        <v>45</v>
      </c>
      <c r="C43" s="7">
        <v>1330801.11</v>
      </c>
    </row>
    <row r="44" spans="1:3" ht="14.25">
      <c r="A44">
        <v>42</v>
      </c>
      <c r="B44" t="s">
        <v>46</v>
      </c>
      <c r="C44" s="7">
        <v>647871.15</v>
      </c>
    </row>
    <row r="45" spans="1:3" ht="14.25">
      <c r="A45">
        <v>43</v>
      </c>
      <c r="B45" t="s">
        <v>47</v>
      </c>
      <c r="C45" s="7">
        <v>784552.72</v>
      </c>
    </row>
    <row r="46" spans="1:3" ht="14.25">
      <c r="A46">
        <v>44</v>
      </c>
      <c r="B46" t="s">
        <v>48</v>
      </c>
      <c r="C46" s="7">
        <v>0</v>
      </c>
    </row>
    <row r="47" spans="1:3" ht="14.25">
      <c r="A47">
        <v>45</v>
      </c>
      <c r="B47" t="s">
        <v>49</v>
      </c>
      <c r="C47" s="7">
        <v>0</v>
      </c>
    </row>
    <row r="48" spans="1:3" ht="14.25">
      <c r="A48">
        <v>46</v>
      </c>
      <c r="B48" t="s">
        <v>50</v>
      </c>
      <c r="C48" s="7">
        <v>1194399.53</v>
      </c>
    </row>
    <row r="49" spans="1:3" ht="14.25">
      <c r="A49">
        <v>47</v>
      </c>
      <c r="B49" t="s">
        <v>51</v>
      </c>
      <c r="C49" s="7">
        <v>1683271.12</v>
      </c>
    </row>
    <row r="50" spans="1:3" ht="14.25">
      <c r="A50">
        <v>48</v>
      </c>
      <c r="B50" t="s">
        <v>52</v>
      </c>
      <c r="C50" s="7">
        <v>138646.42</v>
      </c>
    </row>
    <row r="51" spans="1:3" ht="14.25">
      <c r="A51">
        <v>49</v>
      </c>
      <c r="B51" t="s">
        <v>53</v>
      </c>
      <c r="C51" s="7">
        <v>691751.6</v>
      </c>
    </row>
    <row r="52" spans="1:3" ht="14.25">
      <c r="A52">
        <v>50</v>
      </c>
      <c r="B52" t="s">
        <v>54</v>
      </c>
      <c r="C52" s="7">
        <v>537703.23</v>
      </c>
    </row>
    <row r="53" spans="1:3" ht="14.25">
      <c r="A53">
        <v>51</v>
      </c>
      <c r="B53" t="s">
        <v>55</v>
      </c>
      <c r="C53" s="7">
        <v>543009.09</v>
      </c>
    </row>
    <row r="54" spans="1:3" ht="14.25">
      <c r="A54">
        <v>52</v>
      </c>
      <c r="B54" t="s">
        <v>56</v>
      </c>
      <c r="C54" s="7">
        <v>869825.71</v>
      </c>
    </row>
    <row r="55" spans="1:3" ht="14.25">
      <c r="A55">
        <v>53</v>
      </c>
      <c r="B55" t="s">
        <v>57</v>
      </c>
      <c r="C55" s="7">
        <v>348328.61</v>
      </c>
    </row>
    <row r="56" spans="1:3" ht="14.25">
      <c r="A56">
        <v>54</v>
      </c>
      <c r="B56" t="s">
        <v>58</v>
      </c>
      <c r="C56" s="7">
        <v>387627.55</v>
      </c>
    </row>
    <row r="57" spans="1:3" ht="14.25">
      <c r="A57">
        <v>55</v>
      </c>
      <c r="B57" t="s">
        <v>59</v>
      </c>
      <c r="C57" s="7">
        <v>156064.51</v>
      </c>
    </row>
    <row r="58" spans="1:3" ht="14.25">
      <c r="A58">
        <v>56</v>
      </c>
      <c r="B58" t="s">
        <v>60</v>
      </c>
      <c r="C58" s="7">
        <v>153286.43</v>
      </c>
    </row>
    <row r="59" spans="1:3" ht="14.25">
      <c r="A59">
        <v>57</v>
      </c>
      <c r="B59" t="s">
        <v>61</v>
      </c>
      <c r="C59" s="7">
        <v>44.35</v>
      </c>
    </row>
    <row r="60" spans="1:3" ht="14.25">
      <c r="A60">
        <v>58</v>
      </c>
      <c r="B60" t="s">
        <v>62</v>
      </c>
      <c r="C60" s="7">
        <v>0</v>
      </c>
    </row>
    <row r="61" spans="1:3" ht="14.25">
      <c r="A61">
        <v>59</v>
      </c>
      <c r="B61" t="s">
        <v>63</v>
      </c>
      <c r="C61" s="7">
        <v>88794.22</v>
      </c>
    </row>
    <row r="62" spans="1:3" ht="14.25">
      <c r="A62">
        <v>60</v>
      </c>
      <c r="B62" t="s">
        <v>64</v>
      </c>
      <c r="C62" s="7">
        <v>0</v>
      </c>
    </row>
    <row r="63" spans="1:3" ht="14.25">
      <c r="A63">
        <v>61</v>
      </c>
      <c r="B63" t="s">
        <v>65</v>
      </c>
      <c r="C63" s="7">
        <v>0</v>
      </c>
    </row>
    <row r="64" spans="1:3" ht="14.25">
      <c r="A64">
        <v>62</v>
      </c>
      <c r="B64" t="s">
        <v>66</v>
      </c>
      <c r="C64" s="7">
        <v>0</v>
      </c>
    </row>
    <row r="65" spans="1:3" ht="14.25">
      <c r="A65">
        <v>63</v>
      </c>
      <c r="B65" t="s">
        <v>67</v>
      </c>
      <c r="C65" s="7">
        <v>0</v>
      </c>
    </row>
    <row r="66" spans="1:3" ht="14.25">
      <c r="A66">
        <v>64</v>
      </c>
      <c r="B66" t="s">
        <v>68</v>
      </c>
      <c r="C66" s="7">
        <v>421672.52</v>
      </c>
    </row>
    <row r="67" spans="1:3" ht="14.25">
      <c r="A67">
        <v>65</v>
      </c>
      <c r="B67" t="s">
        <v>69</v>
      </c>
      <c r="C67" s="7">
        <v>-124412.37</v>
      </c>
    </row>
    <row r="68" spans="1:3" ht="14.25">
      <c r="A68">
        <v>66</v>
      </c>
      <c r="B68" t="s">
        <v>70</v>
      </c>
      <c r="C68" s="7">
        <v>0</v>
      </c>
    </row>
    <row r="69" spans="1:3" ht="14.25">
      <c r="A69">
        <v>67</v>
      </c>
      <c r="B69" t="s">
        <v>71</v>
      </c>
      <c r="C69" s="7">
        <v>418533.7</v>
      </c>
    </row>
    <row r="70" spans="1:3" ht="14.25">
      <c r="A70">
        <v>68</v>
      </c>
      <c r="B70" t="s">
        <v>72</v>
      </c>
      <c r="C70" s="7">
        <v>127551.19</v>
      </c>
    </row>
    <row r="71" spans="1:3" ht="14.25">
      <c r="A71">
        <v>69</v>
      </c>
      <c r="B71" t="s">
        <v>73</v>
      </c>
      <c r="C71" s="7">
        <v>60759.09</v>
      </c>
    </row>
    <row r="72" spans="1:3" ht="14.25">
      <c r="A72">
        <v>70</v>
      </c>
      <c r="B72" t="s">
        <v>74</v>
      </c>
      <c r="C72" s="7">
        <v>124412.37</v>
      </c>
    </row>
    <row r="73" spans="1:3" ht="14.25">
      <c r="A73">
        <v>71</v>
      </c>
      <c r="B73" t="s">
        <v>75</v>
      </c>
      <c r="C73" s="7">
        <v>0</v>
      </c>
    </row>
    <row r="74" spans="1:3" ht="14.25">
      <c r="A74">
        <v>72</v>
      </c>
      <c r="B74" t="s">
        <v>76</v>
      </c>
      <c r="C74" s="7">
        <v>0</v>
      </c>
    </row>
    <row r="75" spans="1:3" ht="14.25">
      <c r="A75">
        <v>73</v>
      </c>
      <c r="B75" t="s">
        <v>77</v>
      </c>
      <c r="C75" s="7">
        <v>0</v>
      </c>
    </row>
    <row r="76" spans="1:3" ht="14.25">
      <c r="A76">
        <v>74</v>
      </c>
      <c r="B76" t="s">
        <v>78</v>
      </c>
      <c r="C76" s="7">
        <v>0</v>
      </c>
    </row>
    <row r="77" spans="1:3" ht="14.25">
      <c r="A77">
        <v>75</v>
      </c>
      <c r="B77" t="s">
        <v>79</v>
      </c>
      <c r="C77" s="7">
        <v>4921.57</v>
      </c>
    </row>
    <row r="78" spans="1:3" ht="14.25">
      <c r="A78">
        <v>76</v>
      </c>
      <c r="B78" t="s">
        <v>80</v>
      </c>
      <c r="C78" s="7">
        <v>0</v>
      </c>
    </row>
    <row r="79" spans="1:3" ht="14.25">
      <c r="A79">
        <v>77</v>
      </c>
      <c r="B79" t="s">
        <v>81</v>
      </c>
      <c r="C79" s="7">
        <v>433508.75</v>
      </c>
    </row>
    <row r="80" spans="1:3" ht="14.25">
      <c r="A80">
        <v>78</v>
      </c>
      <c r="B80" t="s">
        <v>82</v>
      </c>
      <c r="C80" s="7">
        <v>433508.75</v>
      </c>
    </row>
    <row r="81" spans="1:3" ht="14.25">
      <c r="A81">
        <v>79</v>
      </c>
      <c r="B81" t="s">
        <v>83</v>
      </c>
      <c r="C81" s="7">
        <v>0</v>
      </c>
    </row>
  </sheetData>
  <sheetProtection sheet="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87"/>
  <sheetViews>
    <sheetView tabSelected="1" workbookViewId="0" topLeftCell="A2">
      <selection activeCell="B2" sqref="B2"/>
    </sheetView>
  </sheetViews>
  <sheetFormatPr defaultColWidth="9.140625" defaultRowHeight="12.75"/>
  <cols>
    <col min="1" max="1" width="9.00390625" style="0" hidden="1" customWidth="1"/>
    <col min="2" max="2" width="5.140625" style="8" customWidth="1"/>
    <col min="3" max="3" width="44.28125" style="9" customWidth="1"/>
    <col min="4" max="4" width="86.00390625" style="9" customWidth="1"/>
    <col min="5" max="5" width="20.7109375" style="10" customWidth="1"/>
    <col min="6" max="16384" width="9.140625" style="11" customWidth="1"/>
  </cols>
  <sheetData>
    <row r="1" spans="1:5" ht="14.25" hidden="1">
      <c r="A1" t="s">
        <v>825</v>
      </c>
      <c r="E1" s="12" t="s">
        <v>1</v>
      </c>
    </row>
    <row r="2" spans="1:5" ht="14.25">
      <c r="A2" t="s">
        <v>0</v>
      </c>
      <c r="E2" s="12" t="s">
        <v>84</v>
      </c>
    </row>
    <row r="3" spans="2:5" ht="18.75">
      <c r="B3" s="13"/>
      <c r="C3" s="13"/>
      <c r="D3" s="13"/>
      <c r="E3" s="13"/>
    </row>
    <row r="4" spans="1:5" s="14" customFormat="1" ht="18.75">
      <c r="A4"/>
      <c r="B4" s="13" t="s">
        <v>85</v>
      </c>
      <c r="C4" s="13"/>
      <c r="D4" s="13"/>
      <c r="E4" s="13"/>
    </row>
    <row r="5" spans="2:5" ht="15.75" customHeight="1">
      <c r="B5" s="15" t="s">
        <v>86</v>
      </c>
      <c r="C5" s="15"/>
      <c r="D5" s="15"/>
      <c r="E5" s="15"/>
    </row>
    <row r="6" spans="1:5" ht="16.5">
      <c r="A6" t="s">
        <v>87</v>
      </c>
      <c r="B6" s="16" t="s">
        <v>826</v>
      </c>
      <c r="C6" s="16"/>
      <c r="D6" s="16"/>
      <c r="E6" s="16"/>
    </row>
    <row r="7" spans="1:5" s="21" customFormat="1" ht="35.25" customHeight="1">
      <c r="A7" s="17" t="s">
        <v>89</v>
      </c>
      <c r="B7" s="18" t="s">
        <v>90</v>
      </c>
      <c r="C7" s="18"/>
      <c r="D7" s="19" t="s">
        <v>91</v>
      </c>
      <c r="E7" s="20" t="s">
        <v>827</v>
      </c>
    </row>
    <row r="8" spans="1:5" ht="53.25" customHeight="1">
      <c r="A8" s="17"/>
      <c r="B8" s="18"/>
      <c r="C8" s="18"/>
      <c r="D8" s="19"/>
      <c r="E8" s="20"/>
    </row>
    <row r="9" spans="1:5" s="24" customFormat="1" ht="16.5" customHeight="1">
      <c r="A9"/>
      <c r="B9" s="22">
        <v>1</v>
      </c>
      <c r="C9" s="23" t="s">
        <v>93</v>
      </c>
      <c r="D9" s="23"/>
      <c r="E9" s="23"/>
    </row>
    <row r="10" spans="1:5" ht="36">
      <c r="A10" s="25" t="s">
        <v>94</v>
      </c>
      <c r="B10" s="25" t="s">
        <v>94</v>
      </c>
      <c r="C10" s="26" t="s">
        <v>95</v>
      </c>
      <c r="D10" s="27" t="s">
        <v>96</v>
      </c>
      <c r="E10" s="28">
        <f>IF(DATI_IND_SINT!$C$9&lt;&gt;0,((DATI_IND_SINT!$C$7+DATI_IND_SINT!$C$3+DATI_IND_SINT!$C$4-DATI_IND_SINT!$C$5+DATI_IND_SINT!$C$6+DATI_IND_SINT!$C$27+DATI_IND_SINT!$C$61)/DATI_IND_SINT!$C$9),0)*100</f>
        <v>22.827343561443957</v>
      </c>
    </row>
    <row r="11" spans="1:5" s="33" customFormat="1" ht="17.25" customHeight="1">
      <c r="A11"/>
      <c r="B11" s="29">
        <v>2</v>
      </c>
      <c r="C11" s="30" t="s">
        <v>97</v>
      </c>
      <c r="D11" s="31"/>
      <c r="E11" s="32"/>
    </row>
    <row r="12" spans="1:5" ht="25.5">
      <c r="A12" s="34" t="s">
        <v>98</v>
      </c>
      <c r="B12" s="34" t="s">
        <v>98</v>
      </c>
      <c r="C12" s="27" t="s">
        <v>99</v>
      </c>
      <c r="D12" s="27" t="s">
        <v>100</v>
      </c>
      <c r="E12" s="35">
        <f>IF(DATI_IND_SINT!$C$11&lt;&gt;0,(DATI_IND_SINT!$C$9/DATI_IND_SINT!$C$11),0)*100</f>
        <v>94.9217471167583</v>
      </c>
    </row>
    <row r="13" spans="1:5" ht="25.5">
      <c r="A13" s="34" t="s">
        <v>101</v>
      </c>
      <c r="B13" s="34" t="s">
        <v>101</v>
      </c>
      <c r="C13" s="27" t="s">
        <v>102</v>
      </c>
      <c r="D13" s="27" t="s">
        <v>103</v>
      </c>
      <c r="E13" s="35">
        <f>IF(DATI_IND_SINT!$C$12&lt;&gt;0,(DATI_IND_SINT!$C$9/DATI_IND_SINT!$C$12),0)*100</f>
        <v>93.73675400068443</v>
      </c>
    </row>
    <row r="14" spans="1:5" ht="36.75">
      <c r="A14" s="34" t="s">
        <v>104</v>
      </c>
      <c r="B14" s="34" t="s">
        <v>104</v>
      </c>
      <c r="C14" s="27" t="s">
        <v>105</v>
      </c>
      <c r="D14" s="36" t="s">
        <v>106</v>
      </c>
      <c r="E14" s="35">
        <f>IF(DATI_IND_SINT!$C$11&lt;&gt;0,(DATI_IND_SINT!$C$13/DATI_IND_SINT!$C$11),0)*100</f>
        <v>74.40371908915367</v>
      </c>
    </row>
    <row r="15" spans="1:5" ht="36.75">
      <c r="A15" s="34" t="s">
        <v>107</v>
      </c>
      <c r="B15" s="34" t="s">
        <v>107</v>
      </c>
      <c r="C15" s="27" t="s">
        <v>108</v>
      </c>
      <c r="D15" s="36" t="s">
        <v>109</v>
      </c>
      <c r="E15" s="35">
        <f>IF(DATI_IND_SINT!$C$12&lt;&gt;0,(DATI_IND_SINT!$C$13/DATI_IND_SINT!$C$12),0)*100</f>
        <v>73.47487087882217</v>
      </c>
    </row>
    <row r="16" spans="1:5" ht="25.5">
      <c r="A16" s="34" t="s">
        <v>110</v>
      </c>
      <c r="B16" s="34" t="s">
        <v>110</v>
      </c>
      <c r="C16" s="27" t="s">
        <v>111</v>
      </c>
      <c r="D16" s="27" t="s">
        <v>112</v>
      </c>
      <c r="E16" s="35">
        <f>IF(DATI_IND_SINT!$C$15&lt;&gt;0,(DATI_IND_SINT!$C$14/DATI_IND_SINT!$C$15),0)*100</f>
        <v>98.71378366010146</v>
      </c>
    </row>
    <row r="17" spans="1:5" ht="24.75">
      <c r="A17" s="34" t="s">
        <v>113</v>
      </c>
      <c r="B17" s="34" t="s">
        <v>113</v>
      </c>
      <c r="C17" s="27" t="s">
        <v>114</v>
      </c>
      <c r="D17" s="27" t="s">
        <v>115</v>
      </c>
      <c r="E17" s="35">
        <f>IF(DATI_IND_SINT!$C$16&lt;&gt;0,(DATI_IND_SINT!$C$14/DATI_IND_SINT!$C$16),0)*100</f>
        <v>82.0331274324053</v>
      </c>
    </row>
    <row r="18" spans="1:5" ht="36.75">
      <c r="A18" s="34" t="s">
        <v>116</v>
      </c>
      <c r="B18" s="34" t="s">
        <v>116</v>
      </c>
      <c r="C18" s="27" t="s">
        <v>117</v>
      </c>
      <c r="D18" s="36" t="s">
        <v>118</v>
      </c>
      <c r="E18" s="35">
        <f>IF(DATI_IND_SINT!$C$15&lt;&gt;0,(DATI_IND_SINT!$C$17/DATI_IND_SINT!$C$15),0)*100</f>
        <v>85.49248678818269</v>
      </c>
    </row>
    <row r="19" spans="1:5" ht="36.75">
      <c r="A19" s="34" t="s">
        <v>119</v>
      </c>
      <c r="B19" s="34" t="s">
        <v>119</v>
      </c>
      <c r="C19" s="27" t="s">
        <v>120</v>
      </c>
      <c r="D19" s="36" t="s">
        <v>121</v>
      </c>
      <c r="E19" s="35">
        <f>IF(DATI_IND_SINT!$C$16&lt;&gt;0,(DATI_IND_SINT!$C$17/DATI_IND_SINT!$C$16),0)*100</f>
        <v>71.0459654485197</v>
      </c>
    </row>
    <row r="20" spans="1:5" s="24" customFormat="1" ht="18">
      <c r="A20"/>
      <c r="B20" s="29">
        <v>3</v>
      </c>
      <c r="C20" s="30" t="s">
        <v>122</v>
      </c>
      <c r="D20" s="31"/>
      <c r="E20" s="32"/>
    </row>
    <row r="21" spans="1:5" ht="28.5" customHeight="1">
      <c r="A21" s="34" t="s">
        <v>123</v>
      </c>
      <c r="B21" s="34" t="s">
        <v>123</v>
      </c>
      <c r="C21" s="27" t="s">
        <v>124</v>
      </c>
      <c r="D21" s="27" t="s">
        <v>125</v>
      </c>
      <c r="E21" s="35">
        <f>IF(DATI_IND_SINT!$C$19&lt;&gt;0,(DATI_IND_SINT!$C$18/DATI_IND_SINT!$C$19),0)*100</f>
        <v>0</v>
      </c>
    </row>
    <row r="22" spans="1:5" ht="14.25">
      <c r="A22" s="34" t="s">
        <v>126</v>
      </c>
      <c r="B22" s="34" t="s">
        <v>126</v>
      </c>
      <c r="C22" s="27" t="s">
        <v>127</v>
      </c>
      <c r="D22" s="27" t="s">
        <v>128</v>
      </c>
      <c r="E22" s="35">
        <f>IF(DATI_IND_SINT!$C$19&lt;&gt;0,(DATI_IND_SINT!$C$20/DATI_IND_SINT!$C$19),0)*100</f>
        <v>0</v>
      </c>
    </row>
    <row r="23" spans="2:5" ht="16.5">
      <c r="B23" s="37">
        <v>4</v>
      </c>
      <c r="C23" s="38" t="s">
        <v>129</v>
      </c>
      <c r="D23" s="27"/>
      <c r="E23" s="39"/>
    </row>
    <row r="24" spans="1:5" ht="59.25">
      <c r="A24" s="34" t="s">
        <v>130</v>
      </c>
      <c r="B24" s="34" t="s">
        <v>130</v>
      </c>
      <c r="C24" s="27" t="s">
        <v>131</v>
      </c>
      <c r="D24" s="40" t="s">
        <v>132</v>
      </c>
      <c r="E24" s="41">
        <f>IF(DATI_IND_SINT!$C$21-DATI_IND_SINT!$C$22+DATI_IND_SINT!$C$6-DATI_IND_SINT!$C$5&lt;&gt;0,(DATI_IND_SINT!$C$3+DATI_IND_SINT!$C$4+DATI_IND_SINT!$C$6-DATI_IND_SINT!$C$5)/(DATI_IND_SINT!$C$21-DATI_IND_SINT!$C$22+DATI_IND_SINT!$C$6-DATI_IND_SINT!$C$5),0)*100</f>
        <v>18.20436002205617</v>
      </c>
    </row>
    <row r="25" spans="1:5" ht="70.5">
      <c r="A25" s="34" t="s">
        <v>133</v>
      </c>
      <c r="B25" s="34" t="s">
        <v>133</v>
      </c>
      <c r="C25" s="27" t="s">
        <v>134</v>
      </c>
      <c r="D25" s="42" t="s">
        <v>135</v>
      </c>
      <c r="E25" s="41">
        <f>IF(DATI_IND_SINT!$C$3+DATI_IND_SINT!$C$4+DATI_IND_SINT!$C$6-DATI_IND_SINT!$C$5&lt;&gt;0,(DATI_IND_SINT!$C$23+DATI_IND_SINT!$C$6-DATI_IND_SINT!$C$5)/(DATI_IND_SINT!$C$3+DATI_IND_SINT!$C$4+DATI_IND_SINT!$C$6-DATI_IND_SINT!$C$5),0)*100</f>
        <v>6.7383631263303805</v>
      </c>
    </row>
    <row r="26" spans="1:5" ht="96" customHeight="1">
      <c r="A26" s="34" t="s">
        <v>136</v>
      </c>
      <c r="B26" s="34" t="s">
        <v>136</v>
      </c>
      <c r="C26" s="42" t="s">
        <v>137</v>
      </c>
      <c r="D26" s="42" t="s">
        <v>138</v>
      </c>
      <c r="E26" s="41">
        <f>IF(DATI_IND_SINT!$C$3+DATI_IND_SINT!$C$4+DATI_IND_SINT!$C$6-DATI_IND_SINT!$C$5&lt;&gt;0,DATI_IND_SINT!$C$24/(DATI_IND_SINT!$C$3+DATI_IND_SINT!$C$4+DATI_IND_SINT!$C$6-DATI_IND_SINT!$C$5),0)*100</f>
        <v>0.7173634520436691</v>
      </c>
    </row>
    <row r="27" spans="1:5" ht="48">
      <c r="A27" s="34" t="s">
        <v>139</v>
      </c>
      <c r="B27" s="34" t="s">
        <v>139</v>
      </c>
      <c r="C27" s="27" t="s">
        <v>140</v>
      </c>
      <c r="D27" s="43" t="s">
        <v>141</v>
      </c>
      <c r="E27" s="41">
        <f>IF(DATI_IND_SINT!$C$25&lt;&gt;0,(DATI_IND_SINT!$C$3+DATI_IND_SINT!$C$4+DATI_IND_SINT!$C$6-DATI_IND_SINT!$C$5)/DATI_IND_SINT!$C$25,0)</f>
        <v>0</v>
      </c>
    </row>
    <row r="28" spans="2:5" ht="16.5">
      <c r="B28" s="37">
        <v>5</v>
      </c>
      <c r="C28" s="38" t="s">
        <v>142</v>
      </c>
      <c r="D28" s="44"/>
      <c r="E28" s="45"/>
    </row>
    <row r="29" spans="1:5" ht="54.75" customHeight="1">
      <c r="A29" s="34" t="s">
        <v>143</v>
      </c>
      <c r="B29" s="34" t="s">
        <v>143</v>
      </c>
      <c r="C29" s="27" t="s">
        <v>144</v>
      </c>
      <c r="D29" s="27" t="s">
        <v>145</v>
      </c>
      <c r="E29" s="35">
        <f>IF(DATI_IND_SINT!$C$21&lt;&gt;0,DATI_IND_SINT!$C$26/DATI_IND_SINT!$C$21,0)*100</f>
        <v>20.911808058975048</v>
      </c>
    </row>
    <row r="30" spans="2:5" ht="16.5">
      <c r="B30" s="37">
        <v>6</v>
      </c>
      <c r="C30" s="38" t="s">
        <v>146</v>
      </c>
      <c r="D30" s="44"/>
      <c r="E30" s="45"/>
    </row>
    <row r="31" spans="1:5" ht="25.5">
      <c r="A31" s="25" t="s">
        <v>147</v>
      </c>
      <c r="B31" s="25" t="s">
        <v>147</v>
      </c>
      <c r="C31" s="26" t="s">
        <v>148</v>
      </c>
      <c r="D31" s="43" t="s">
        <v>149</v>
      </c>
      <c r="E31" s="28">
        <f>IF(DATI_IND_SINT!$C$9&lt;&gt;0,DATI_IND_SINT!$C$27/DATI_IND_SINT!$C$9,0)*100</f>
        <v>1.0043174116017428</v>
      </c>
    </row>
    <row r="32" spans="1:5" ht="25.5">
      <c r="A32" s="34" t="s">
        <v>150</v>
      </c>
      <c r="B32" s="34" t="s">
        <v>150</v>
      </c>
      <c r="C32" s="27" t="s">
        <v>151</v>
      </c>
      <c r="D32" s="27" t="s">
        <v>152</v>
      </c>
      <c r="E32" s="35">
        <f>IF(DATI_IND_SINT!$C$27&lt;&gt;0,DATI_IND_SINT!$C$28/DATI_IND_SINT!$C$27,0)*100</f>
        <v>2.318839981536781</v>
      </c>
    </row>
    <row r="33" spans="1:5" ht="25.5">
      <c r="A33" s="34" t="s">
        <v>153</v>
      </c>
      <c r="B33" s="34" t="s">
        <v>153</v>
      </c>
      <c r="C33" s="27" t="s">
        <v>154</v>
      </c>
      <c r="D33" s="27" t="s">
        <v>155</v>
      </c>
      <c r="E33" s="35">
        <f>IF(DATI_IND_SINT!$C$27&lt;&gt;0,DATI_IND_SINT!$C$29/DATI_IND_SINT!$C$27,0)*100</f>
        <v>0</v>
      </c>
    </row>
    <row r="34" spans="2:5" ht="16.5">
      <c r="B34" s="37">
        <v>7</v>
      </c>
      <c r="C34" s="38" t="s">
        <v>156</v>
      </c>
      <c r="D34" s="44"/>
      <c r="E34" s="45"/>
    </row>
    <row r="35" spans="1:5" ht="25.5">
      <c r="A35" s="34" t="s">
        <v>157</v>
      </c>
      <c r="B35" s="34" t="s">
        <v>157</v>
      </c>
      <c r="C35" s="26" t="s">
        <v>158</v>
      </c>
      <c r="D35" s="43" t="s">
        <v>159</v>
      </c>
      <c r="E35" s="35">
        <f>IF(DATI_IND_SINT!$C$32&lt;&gt;0,(DATI_IND_SINT!$C$30+DATI_IND_SINT!$C$31)/DATI_IND_SINT!$C$32,0)*100</f>
        <v>6.522668402662745</v>
      </c>
    </row>
    <row r="36" spans="1:5" ht="36.75">
      <c r="A36" s="25" t="s">
        <v>160</v>
      </c>
      <c r="B36" s="25" t="s">
        <v>160</v>
      </c>
      <c r="C36" s="26" t="s">
        <v>161</v>
      </c>
      <c r="D36" s="43" t="s">
        <v>162</v>
      </c>
      <c r="E36" s="46">
        <f>IF(DATI_IND_SINT!$C$25&lt;&gt;0,DATI_IND_SINT!$C$30/DATI_IND_SINT!$C$25,0)</f>
        <v>0</v>
      </c>
    </row>
    <row r="37" spans="1:5" ht="25.5">
      <c r="A37" s="25" t="s">
        <v>163</v>
      </c>
      <c r="B37" s="25" t="s">
        <v>163</v>
      </c>
      <c r="C37" s="26" t="s">
        <v>164</v>
      </c>
      <c r="D37" s="43" t="s">
        <v>165</v>
      </c>
      <c r="E37" s="46">
        <f>IF(DATI_IND_SINT!$C$25&lt;&gt;0,DATI_IND_SINT!$C$31/DATI_IND_SINT!$C$25,0)</f>
        <v>0</v>
      </c>
    </row>
    <row r="38" spans="1:5" ht="36.75">
      <c r="A38" s="25" t="s">
        <v>166</v>
      </c>
      <c r="B38" s="25" t="s">
        <v>166</v>
      </c>
      <c r="C38" s="26" t="s">
        <v>167</v>
      </c>
      <c r="D38" s="43" t="s">
        <v>168</v>
      </c>
      <c r="E38" s="46">
        <f>IF(DATI_IND_SINT!$C$25&lt;&gt;0,(DATI_IND_SINT!$C$31+DATI_IND_SINT!$C$30)/DATI_IND_SINT!$C$25,0)</f>
        <v>0</v>
      </c>
    </row>
    <row r="39" spans="1:5" ht="25.5">
      <c r="A39" s="25" t="s">
        <v>169</v>
      </c>
      <c r="B39" s="25" t="s">
        <v>169</v>
      </c>
      <c r="C39" s="26" t="s">
        <v>170</v>
      </c>
      <c r="D39" s="42" t="s">
        <v>171</v>
      </c>
      <c r="E39" s="46">
        <f>IF(DATI_IND_SINT!$C$30+DATI_IND_SINT!$C$31&lt;&gt;0,(DATI_IND_SINT!$C$9-DATI_IND_SINT!$C$21)/(DATI_IND_SINT!$C$30+DATI_IND_SINT!$C$31),0)*100</f>
        <v>103.37430016549891</v>
      </c>
    </row>
    <row r="40" spans="1:5" ht="25.5">
      <c r="A40" s="25" t="s">
        <v>172</v>
      </c>
      <c r="B40" s="25" t="s">
        <v>172</v>
      </c>
      <c r="C40" s="26" t="s">
        <v>173</v>
      </c>
      <c r="D40" s="42" t="s">
        <v>174</v>
      </c>
      <c r="E40" s="46">
        <f>IF(DATI_IND_SINT!$C$30+DATI_IND_SINT!$C$31&lt;&gt;0,(DATI_IND_SINT!$C$33-DATI_IND_SINT!$C$34)/(DATI_IND_SINT!$C$30+DATI_IND_SINT!$C$31),0)*100</f>
        <v>0</v>
      </c>
    </row>
    <row r="41" spans="1:5" ht="48">
      <c r="A41" s="25" t="s">
        <v>175</v>
      </c>
      <c r="B41" s="25" t="s">
        <v>175</v>
      </c>
      <c r="C41" s="26" t="s">
        <v>176</v>
      </c>
      <c r="D41" s="42" t="s">
        <v>177</v>
      </c>
      <c r="E41" s="46">
        <f>IF(DATI_IND_SINT!$C$30+DATI_IND_SINT!$C$31&lt;&gt;0,(DATI_IND_SINT!$C$35)/(DATI_IND_SINT!$C$30+DATI_IND_SINT!$C$31),0)*100</f>
        <v>32.390964082957154</v>
      </c>
    </row>
    <row r="42" spans="2:5" ht="15.75" customHeight="1">
      <c r="B42" s="47">
        <v>8</v>
      </c>
      <c r="C42" s="48" t="s">
        <v>178</v>
      </c>
      <c r="D42" s="48"/>
      <c r="E42" s="48"/>
    </row>
    <row r="43" spans="1:5" ht="25.5">
      <c r="A43" s="25" t="s">
        <v>179</v>
      </c>
      <c r="B43" s="25" t="s">
        <v>179</v>
      </c>
      <c r="C43" s="26" t="s">
        <v>180</v>
      </c>
      <c r="D43" s="42" t="s">
        <v>181</v>
      </c>
      <c r="E43" s="46">
        <f>IF(DATI_IND_SINT!$C$37&lt;&gt;0,DATI_IND_SINT!$C$36/DATI_IND_SINT!$C$37,0)*100</f>
        <v>87.96085356268452</v>
      </c>
    </row>
    <row r="44" spans="1:5" ht="25.5">
      <c r="A44" s="25" t="s">
        <v>182</v>
      </c>
      <c r="B44" s="25" t="s">
        <v>182</v>
      </c>
      <c r="C44" s="26" t="s">
        <v>183</v>
      </c>
      <c r="D44" s="42" t="s">
        <v>184</v>
      </c>
      <c r="E44" s="46">
        <f>IF(DATI_IND_SINT!$C$39&lt;&gt;0,DATI_IND_SINT!$C$38/DATI_IND_SINT!$C$39,0)*100</f>
        <v>75.53184991082216</v>
      </c>
    </row>
    <row r="45" spans="1:5" ht="36.75">
      <c r="A45" s="25" t="s">
        <v>185</v>
      </c>
      <c r="B45" s="25" t="s">
        <v>185</v>
      </c>
      <c r="C45" s="26" t="s">
        <v>186</v>
      </c>
      <c r="D45" s="42" t="s">
        <v>187</v>
      </c>
      <c r="E45" s="46">
        <f>IF(DATI_IND_SINT!$C$41&lt;&gt;0,DATI_IND_SINT!$C$40/DATI_IND_SINT!$C$41,0)*100</f>
        <v>0</v>
      </c>
    </row>
    <row r="46" spans="1:5" ht="33" customHeight="1">
      <c r="A46" s="25" t="s">
        <v>188</v>
      </c>
      <c r="B46" s="25" t="s">
        <v>188</v>
      </c>
      <c r="C46" s="26" t="s">
        <v>189</v>
      </c>
      <c r="D46" s="42" t="s">
        <v>190</v>
      </c>
      <c r="E46" s="46">
        <f>IF(DATI_IND_SINT!$C$43&lt;&gt;0,DATI_IND_SINT!$C$42/DATI_IND_SINT!$C$43,0)*100</f>
        <v>67.4024527977738</v>
      </c>
    </row>
    <row r="47" spans="1:5" ht="25.5">
      <c r="A47" s="25" t="s">
        <v>191</v>
      </c>
      <c r="B47" s="25" t="s">
        <v>191</v>
      </c>
      <c r="C47" s="26" t="s">
        <v>192</v>
      </c>
      <c r="D47" s="42" t="s">
        <v>193</v>
      </c>
      <c r="E47" s="46">
        <f>IF(DATI_IND_SINT!$C$45&lt;&gt;0,DATI_IND_SINT!$C$44/DATI_IND_SINT!$C$45,0)*100</f>
        <v>82.57840849751946</v>
      </c>
    </row>
    <row r="48" spans="1:5" ht="36.75">
      <c r="A48" s="25" t="s">
        <v>194</v>
      </c>
      <c r="B48" s="25" t="s">
        <v>194</v>
      </c>
      <c r="C48" s="26" t="s">
        <v>195</v>
      </c>
      <c r="D48" s="42" t="s">
        <v>196</v>
      </c>
      <c r="E48" s="46">
        <f>IF(DATI_IND_SINT!$C$47&lt;&gt;0,DATI_IND_SINT!$C$46/DATI_IND_SINT!$C$47,0)*100</f>
        <v>0</v>
      </c>
    </row>
    <row r="49" spans="2:5" ht="15.75" customHeight="1">
      <c r="B49" s="37">
        <v>9</v>
      </c>
      <c r="C49" s="49" t="s">
        <v>197</v>
      </c>
      <c r="D49" s="49"/>
      <c r="E49" s="49"/>
    </row>
    <row r="50" spans="1:5" ht="81.75" customHeight="1">
      <c r="A50" s="25" t="s">
        <v>198</v>
      </c>
      <c r="B50" s="25" t="s">
        <v>198</v>
      </c>
      <c r="C50" s="26" t="s">
        <v>199</v>
      </c>
      <c r="D50" s="43" t="s">
        <v>200</v>
      </c>
      <c r="E50" s="46">
        <f>IF((DATI_IND_SINT!$C$49+DATI_IND_SINT!$C$30)&lt;&gt;0,(DATI_IND_SINT!$C$48+DATI_IND_SINT!$C$50)/(DATI_IND_SINT!$C$49+DATI_IND_SINT!$C$30),0)*100</f>
        <v>71.21924550581313</v>
      </c>
    </row>
    <row r="51" spans="1:5" ht="78" customHeight="1">
      <c r="A51" s="25" t="s">
        <v>201</v>
      </c>
      <c r="B51" s="25" t="s">
        <v>201</v>
      </c>
      <c r="C51" s="26" t="s">
        <v>202</v>
      </c>
      <c r="D51" s="43" t="s">
        <v>203</v>
      </c>
      <c r="E51" s="46">
        <f>IF((DATI_IND_SINT!$C$53+DATI_IND_SINT!$C$54)&lt;&gt;0,(DATI_IND_SINT!$C$51+DATI_IND_SINT!$C$52)/(DATI_IND_SINT!$C$53+DATI_IND_SINT!$C$54),0)*100</f>
        <v>87.02042376079639</v>
      </c>
    </row>
    <row r="52" spans="1:5" ht="126.75">
      <c r="A52" s="25" t="s">
        <v>204</v>
      </c>
      <c r="B52" s="25" t="s">
        <v>204</v>
      </c>
      <c r="C52" s="26" t="s">
        <v>205</v>
      </c>
      <c r="D52" s="43" t="s">
        <v>206</v>
      </c>
      <c r="E52" s="46">
        <f>IF(DATI_IND_SINT!$C$56&lt;&gt;0,DATI_IND_SINT!$C$55/DATI_IND_SINT!$C$56,0)*100</f>
        <v>89.86167520858618</v>
      </c>
    </row>
    <row r="53" spans="1:5" ht="177" customHeight="1">
      <c r="A53" s="25" t="s">
        <v>207</v>
      </c>
      <c r="B53" s="25" t="s">
        <v>207</v>
      </c>
      <c r="C53" s="26" t="s">
        <v>208</v>
      </c>
      <c r="D53" s="43" t="s">
        <v>209</v>
      </c>
      <c r="E53" s="46">
        <f>IF(DATI_IND_SINT!$C$58&lt;&gt;0,DATI_IND_SINT!$C$57/DATI_IND_SINT!$C$58,0)*100</f>
        <v>101.8123456851334</v>
      </c>
    </row>
    <row r="54" spans="1:5" s="33" customFormat="1" ht="57.75" customHeight="1">
      <c r="A54" s="25" t="s">
        <v>210</v>
      </c>
      <c r="B54" s="25" t="s">
        <v>210</v>
      </c>
      <c r="C54" s="27" t="s">
        <v>211</v>
      </c>
      <c r="D54" s="42" t="s">
        <v>212</v>
      </c>
      <c r="E54" s="41">
        <f>DATI_IND_SINT!$C$59</f>
        <v>44.35</v>
      </c>
    </row>
    <row r="55" spans="2:5" ht="15.75" customHeight="1">
      <c r="B55" s="37">
        <v>10</v>
      </c>
      <c r="C55" s="49" t="s">
        <v>213</v>
      </c>
      <c r="D55" s="49"/>
      <c r="E55" s="49"/>
    </row>
    <row r="56" spans="1:5" ht="14.25">
      <c r="A56" s="34" t="s">
        <v>214</v>
      </c>
      <c r="B56" s="34" t="s">
        <v>214</v>
      </c>
      <c r="C56" s="27" t="s">
        <v>215</v>
      </c>
      <c r="D56" s="27" t="s">
        <v>216</v>
      </c>
      <c r="E56" s="35">
        <f>IF(DATI_IND_SINT!$C$62&lt;&gt;0,DATI_IND_SINT!$C$60/DATI_IND_SINT!$C$62,0)*100</f>
        <v>0</v>
      </c>
    </row>
    <row r="57" spans="1:5" ht="25.5">
      <c r="A57" s="34" t="s">
        <v>217</v>
      </c>
      <c r="B57" s="34" t="s">
        <v>217</v>
      </c>
      <c r="C57" s="27" t="s">
        <v>218</v>
      </c>
      <c r="D57" s="42" t="s">
        <v>219</v>
      </c>
      <c r="E57" s="41">
        <f>IF(DATI_IND_SINT!$C$62&lt;&gt;0,(DATI_IND_SINT!$C$61-DATI_IND_SINT!$C$60)/DATI_IND_SINT!$C$62,0)*100</f>
        <v>0</v>
      </c>
    </row>
    <row r="58" spans="1:5" ht="119.25" customHeight="1">
      <c r="A58" s="25" t="s">
        <v>220</v>
      </c>
      <c r="B58" s="25" t="s">
        <v>220</v>
      </c>
      <c r="C58" s="26" t="s">
        <v>221</v>
      </c>
      <c r="D58" s="42" t="s">
        <v>222</v>
      </c>
      <c r="E58" s="46">
        <f>IF(DATI_IND_SINT!$C$9&lt;&gt;0,(DATI_IND_SINT!$C$27-DATI_IND_SINT!$C$28-DATI_IND_SINT!$C$29+DATI_IND_SINT!$C$61-DATI_IND_SINT!$C$60-DATI_IND_SINT!$C$63+DATI_IND_SINT!$C$64+DATI_IND_SINT!$C$65)/DATI_IND_SINT!$C$9,0)*100</f>
        <v>4.048288987704464</v>
      </c>
    </row>
    <row r="59" spans="1:5" ht="25.5">
      <c r="A59" s="34" t="s">
        <v>223</v>
      </c>
      <c r="B59" s="34" t="s">
        <v>223</v>
      </c>
      <c r="C59" s="27" t="s">
        <v>224</v>
      </c>
      <c r="D59" s="42" t="s">
        <v>225</v>
      </c>
      <c r="E59" s="41">
        <f>IF(DATI_IND_SINT!$C$25&lt;&gt;0,DATI_IND_SINT!$C$8/DATI_IND_SINT!$C$25,0)</f>
        <v>0</v>
      </c>
    </row>
    <row r="60" spans="2:5" ht="18.75" customHeight="1">
      <c r="B60" s="37">
        <v>11</v>
      </c>
      <c r="C60" s="48" t="s">
        <v>226</v>
      </c>
      <c r="D60" s="48"/>
      <c r="E60" s="48"/>
    </row>
    <row r="61" spans="1:5" ht="14.25">
      <c r="A61" s="25" t="s">
        <v>227</v>
      </c>
      <c r="B61" s="25" t="s">
        <v>227</v>
      </c>
      <c r="C61" s="26" t="s">
        <v>228</v>
      </c>
      <c r="D61" s="43" t="s">
        <v>229</v>
      </c>
      <c r="E61" s="46">
        <f>IF(DATI_IND_SINT!$C$66&lt;&gt;0,DATI_IND_SINT!$C$67/DATI_IND_SINT!$C$66,0)*100</f>
        <v>-29.504500316975836</v>
      </c>
    </row>
    <row r="62" spans="1:5" ht="14.25">
      <c r="A62" s="25" t="s">
        <v>230</v>
      </c>
      <c r="B62" s="25" t="s">
        <v>230</v>
      </c>
      <c r="C62" s="26" t="s">
        <v>231</v>
      </c>
      <c r="D62" s="43" t="s">
        <v>232</v>
      </c>
      <c r="E62" s="46">
        <f>IF(DATI_IND_SINT!$C$66&lt;&gt;0,DATI_IND_SINT!$C$68/DATI_IND_SINT!$C$66,0)*100</f>
        <v>0</v>
      </c>
    </row>
    <row r="63" spans="1:5" ht="14.25">
      <c r="A63" s="25" t="s">
        <v>233</v>
      </c>
      <c r="B63" s="25" t="s">
        <v>233</v>
      </c>
      <c r="C63" s="26" t="s">
        <v>234</v>
      </c>
      <c r="D63" s="43" t="s">
        <v>235</v>
      </c>
      <c r="E63" s="46">
        <f>IF(DATI_IND_SINT!$C$66&lt;&gt;0,DATI_IND_SINT!$C$69/DATI_IND_SINT!$C$66,0)*100</f>
        <v>99.255626143245</v>
      </c>
    </row>
    <row r="64" spans="1:5" ht="14.25">
      <c r="A64" s="25" t="s">
        <v>236</v>
      </c>
      <c r="B64" s="25" t="s">
        <v>236</v>
      </c>
      <c r="C64" s="26" t="s">
        <v>237</v>
      </c>
      <c r="D64" s="43" t="s">
        <v>238</v>
      </c>
      <c r="E64" s="46">
        <f>IF(DATI_IND_SINT!$C$66&lt;&gt;0,DATI_IND_SINT!$C$70/DATI_IND_SINT!$C$66,0)*100</f>
        <v>30.24887417373084</v>
      </c>
    </row>
    <row r="65" spans="2:5" ht="15.75" customHeight="1">
      <c r="B65" s="37">
        <v>12</v>
      </c>
      <c r="C65" s="49" t="s">
        <v>239</v>
      </c>
      <c r="D65" s="49"/>
      <c r="E65" s="49"/>
    </row>
    <row r="66" spans="1:5" ht="25.5">
      <c r="A66" s="25" t="s">
        <v>240</v>
      </c>
      <c r="B66" s="25" t="s">
        <v>240</v>
      </c>
      <c r="C66" s="26" t="s">
        <v>241</v>
      </c>
      <c r="D66" s="42" t="s">
        <v>242</v>
      </c>
      <c r="E66" s="46">
        <f>IF(DATI_IND_SINT!$C$71&lt;&gt;0,(DATI_IND_SINT!$C$71-DATI_IND_SINT!$C$72)/DATI_IND_SINT!$C$71,0)*100</f>
        <v>-104.76338602174589</v>
      </c>
    </row>
    <row r="67" spans="1:5" ht="39" customHeight="1">
      <c r="A67" s="25" t="s">
        <v>243</v>
      </c>
      <c r="B67" s="25" t="s">
        <v>243</v>
      </c>
      <c r="C67" s="26" t="s">
        <v>244</v>
      </c>
      <c r="D67" s="42" t="s">
        <v>245</v>
      </c>
      <c r="E67" s="46">
        <f>IF(DATI_IND_SINT!$C$71&lt;&gt;0,(DATI_IND_SINT!$C$72-DATI_IND_SINT!$C$71)/DATI_IND_SINT!$C$71,0)*100</f>
        <v>104.76338602174589</v>
      </c>
    </row>
    <row r="68" spans="1:5" ht="14.25">
      <c r="A68" s="25" t="s">
        <v>246</v>
      </c>
      <c r="B68" s="25" t="s">
        <v>246</v>
      </c>
      <c r="C68" s="26" t="s">
        <v>247</v>
      </c>
      <c r="D68" s="43" t="s">
        <v>248</v>
      </c>
      <c r="E68" s="46">
        <f>IF(DATI_IND_SINT!$C$73&lt;&gt;0,DATI_IND_SINT!$C$72/DATI_IND_SINT!$C$73,0)*100</f>
        <v>0</v>
      </c>
    </row>
    <row r="69" spans="1:5" ht="25.5">
      <c r="A69" s="25" t="s">
        <v>249</v>
      </c>
      <c r="B69" s="25" t="s">
        <v>249</v>
      </c>
      <c r="C69" s="42" t="s">
        <v>250</v>
      </c>
      <c r="D69" s="42" t="s">
        <v>251</v>
      </c>
      <c r="E69" s="41">
        <f>IF(DATI_IND_SINT!$C$9&lt;&gt;0,DATI_IND_SINT!$C$7/DATI_IND_SINT!$C$9,0)*100</f>
        <v>2.2716646607679163</v>
      </c>
    </row>
    <row r="70" spans="2:5" ht="15.75" customHeight="1">
      <c r="B70" s="47">
        <v>13</v>
      </c>
      <c r="C70" s="49" t="s">
        <v>252</v>
      </c>
      <c r="D70" s="49"/>
      <c r="E70" s="49"/>
    </row>
    <row r="71" spans="1:5" ht="14.25">
      <c r="A71" s="34" t="s">
        <v>253</v>
      </c>
      <c r="B71" s="34" t="s">
        <v>253</v>
      </c>
      <c r="C71" s="27" t="s">
        <v>254</v>
      </c>
      <c r="D71" s="27" t="s">
        <v>255</v>
      </c>
      <c r="E71" s="35">
        <f>IF(DATI_IND_SINT!$C$32&lt;&gt;0,DATI_IND_SINT!$C$75/DATI_IND_SINT!$C$32,0)*100</f>
        <v>0</v>
      </c>
    </row>
    <row r="72" spans="1:5" ht="45.75" customHeight="1">
      <c r="A72" s="34" t="s">
        <v>256</v>
      </c>
      <c r="B72" s="34" t="s">
        <v>256</v>
      </c>
      <c r="C72" s="27" t="s">
        <v>257</v>
      </c>
      <c r="D72" s="27" t="s">
        <v>258</v>
      </c>
      <c r="E72" s="35">
        <f>IF(DATI_IND_SINT!$C$9&lt;&gt;0,DATI_IND_SINT!$C$76/DATI_IND_SINT!$C$9,0)*100</f>
        <v>0</v>
      </c>
    </row>
    <row r="73" spans="1:5" ht="45.75" customHeight="1">
      <c r="A73" s="34" t="s">
        <v>259</v>
      </c>
      <c r="B73" s="34" t="s">
        <v>259</v>
      </c>
      <c r="C73" s="27" t="s">
        <v>260</v>
      </c>
      <c r="D73" s="27" t="s">
        <v>261</v>
      </c>
      <c r="E73" s="35">
        <f>IF(DATI_IND_SINT!$C$9&lt;&gt;0,DATI_IND_SINT!$C$81/DATI_IND_SINT!$C$9,0)*100</f>
        <v>0</v>
      </c>
    </row>
    <row r="74" spans="1:5" s="33" customFormat="1" ht="17.25" customHeight="1">
      <c r="A74"/>
      <c r="B74" s="50">
        <v>14</v>
      </c>
      <c r="C74" s="51" t="s">
        <v>262</v>
      </c>
      <c r="D74" s="51"/>
      <c r="E74" s="51"/>
    </row>
    <row r="75" spans="1:5" s="52" customFormat="1" ht="91.5" customHeight="1">
      <c r="A75" s="34" t="s">
        <v>263</v>
      </c>
      <c r="B75" s="34" t="s">
        <v>263</v>
      </c>
      <c r="C75" s="27" t="s">
        <v>264</v>
      </c>
      <c r="D75" s="42" t="s">
        <v>265</v>
      </c>
      <c r="E75" s="41">
        <f>IF(DATI_IND_SINT!$C$77&lt;&gt;0,(DATI_IND_SINT!$C$77-DATI_IND_SINT!$C$78)/DATI_IND_SINT!$C$77,0)*100</f>
        <v>100</v>
      </c>
    </row>
    <row r="76" spans="2:5" ht="15.75" customHeight="1">
      <c r="B76" s="47">
        <v>15</v>
      </c>
      <c r="C76" s="49" t="s">
        <v>266</v>
      </c>
      <c r="D76" s="49"/>
      <c r="E76" s="49"/>
    </row>
    <row r="77" spans="1:5" s="53" customFormat="1" ht="59.25">
      <c r="A77" s="25" t="s">
        <v>267</v>
      </c>
      <c r="B77" s="25" t="s">
        <v>267</v>
      </c>
      <c r="C77" s="27" t="s">
        <v>268</v>
      </c>
      <c r="D77" s="42" t="s">
        <v>269</v>
      </c>
      <c r="E77" s="28">
        <f>IF(DATI_IND_SINT!$C$9&lt;&gt;0,DATI_IND_SINT!$C$79/DATI_IND_SINT!$C$9,0)*100</f>
        <v>14.974894620926415</v>
      </c>
    </row>
    <row r="78" spans="1:5" s="53" customFormat="1" ht="90.75" customHeight="1">
      <c r="A78" s="25" t="s">
        <v>270</v>
      </c>
      <c r="B78" s="25" t="s">
        <v>270</v>
      </c>
      <c r="C78" s="27" t="s">
        <v>271</v>
      </c>
      <c r="D78" s="42" t="s">
        <v>272</v>
      </c>
      <c r="E78" s="28">
        <f>IF(DATI_IND_SINT!$C$21&lt;&gt;0,DATI_IND_SINT!$C$80/DATI_IND_SINT!$C$21,0)*100</f>
        <v>16.05549197869552</v>
      </c>
    </row>
    <row r="79" spans="2:5" ht="17.25" customHeight="1">
      <c r="B79" s="54" t="s">
        <v>273</v>
      </c>
      <c r="C79" s="54"/>
      <c r="D79" s="54"/>
      <c r="E79" s="54"/>
    </row>
    <row r="80" spans="2:5" ht="26.25" customHeight="1">
      <c r="B80" s="55" t="s">
        <v>274</v>
      </c>
      <c r="C80" s="55"/>
      <c r="D80" s="55"/>
      <c r="E80" s="55"/>
    </row>
    <row r="81" spans="2:5" ht="32.25" customHeight="1">
      <c r="B81" s="55" t="s">
        <v>275</v>
      </c>
      <c r="C81" s="55"/>
      <c r="D81" s="55"/>
      <c r="E81" s="55"/>
    </row>
    <row r="82" spans="2:5" ht="18.75" customHeight="1">
      <c r="B82" s="56" t="s">
        <v>276</v>
      </c>
      <c r="C82" s="56"/>
      <c r="D82" s="56"/>
      <c r="E82" s="56"/>
    </row>
    <row r="83" spans="1:5" s="57" customFormat="1" ht="18.75" customHeight="1">
      <c r="A83"/>
      <c r="B83" s="55" t="s">
        <v>277</v>
      </c>
      <c r="C83" s="55"/>
      <c r="D83" s="55"/>
      <c r="E83" s="55"/>
    </row>
    <row r="84" spans="1:5" s="33" customFormat="1" ht="18.75" customHeight="1">
      <c r="A84"/>
      <c r="B84" s="55" t="s">
        <v>278</v>
      </c>
      <c r="C84" s="55"/>
      <c r="D84" s="55"/>
      <c r="E84" s="55"/>
    </row>
    <row r="85" spans="1:5" s="33" customFormat="1" ht="18.75" customHeight="1">
      <c r="A85"/>
      <c r="B85" s="55" t="s">
        <v>279</v>
      </c>
      <c r="C85" s="55"/>
      <c r="D85" s="55"/>
      <c r="E85" s="55"/>
    </row>
    <row r="86" spans="1:5" s="33" customFormat="1" ht="18.75" customHeight="1">
      <c r="A86"/>
      <c r="B86" s="55" t="s">
        <v>280</v>
      </c>
      <c r="C86" s="55"/>
      <c r="D86" s="55"/>
      <c r="E86" s="55"/>
    </row>
    <row r="87" spans="2:5" ht="14.25">
      <c r="B87" s="56" t="s">
        <v>281</v>
      </c>
      <c r="C87" s="56"/>
      <c r="D87" s="56"/>
      <c r="E87" s="56"/>
    </row>
  </sheetData>
  <sheetProtection sheet="1"/>
  <mergeCells count="26">
    <mergeCell ref="B3:E3"/>
    <mergeCell ref="B4:E4"/>
    <mergeCell ref="B5:E5"/>
    <mergeCell ref="B6:E6"/>
    <mergeCell ref="A7:A8"/>
    <mergeCell ref="B7:C8"/>
    <mergeCell ref="D7:D8"/>
    <mergeCell ref="E7:E8"/>
    <mergeCell ref="C9:E9"/>
    <mergeCell ref="C42:E42"/>
    <mergeCell ref="C49:E49"/>
    <mergeCell ref="C55:E55"/>
    <mergeCell ref="C60:E60"/>
    <mergeCell ref="C65:E65"/>
    <mergeCell ref="C70:E70"/>
    <mergeCell ref="C74:E74"/>
    <mergeCell ref="C76:E76"/>
    <mergeCell ref="B79:E79"/>
    <mergeCell ref="B80:E80"/>
    <mergeCell ref="B81:E81"/>
    <mergeCell ref="B82:E82"/>
    <mergeCell ref="B83:E83"/>
    <mergeCell ref="B84:E84"/>
    <mergeCell ref="B85:E85"/>
    <mergeCell ref="B86:E86"/>
    <mergeCell ref="B87:E87"/>
  </mergeCells>
  <printOptions/>
  <pageMargins left="0.31527777777777777" right="0.31527777777777777" top="0.15763888888888888" bottom="0.15763888888888888" header="0.5118110236220472" footer="0.5118110236220472"/>
  <pageSetup fitToHeight="6" fitToWidth="1" horizontalDpi="300" verticalDpi="300" orientation="landscape" paperSize="9"/>
  <rowBreaks count="1" manualBreakCount="1">
    <brk id="5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zoomScale="85" zoomScaleNormal="85"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9.00390625" style="58" hidden="1" customWidth="1"/>
    <col min="2" max="2" width="11.140625" style="59" customWidth="1"/>
    <col min="3" max="3" width="66.57421875" style="59" customWidth="1"/>
    <col min="4" max="4" width="18.00390625" style="60" customWidth="1"/>
    <col min="5" max="5" width="20.57421875" style="60" customWidth="1"/>
    <col min="6" max="6" width="17.421875" style="60" customWidth="1"/>
    <col min="7" max="10" width="20.8515625" style="60" customWidth="1"/>
    <col min="11" max="11" width="19.00390625" style="60" customWidth="1"/>
    <col min="12" max="16384" width="9.140625" style="60" customWidth="1"/>
  </cols>
  <sheetData>
    <row r="1" spans="1:11" ht="14.25" hidden="1">
      <c r="A1" s="58" t="s">
        <v>825</v>
      </c>
      <c r="B1" s="61"/>
      <c r="C1" s="62"/>
      <c r="D1" s="62" t="s">
        <v>1</v>
      </c>
      <c r="E1" s="63" t="s">
        <v>282</v>
      </c>
      <c r="F1" s="63" t="s">
        <v>283</v>
      </c>
      <c r="G1" s="60" t="s">
        <v>284</v>
      </c>
      <c r="H1" s="64" t="s">
        <v>285</v>
      </c>
      <c r="I1" s="64" t="s">
        <v>286</v>
      </c>
      <c r="J1" s="64" t="s">
        <v>287</v>
      </c>
      <c r="K1" s="65" t="s">
        <v>288</v>
      </c>
    </row>
    <row r="2" spans="1:11" ht="14.25">
      <c r="A2" s="58" t="s">
        <v>0</v>
      </c>
      <c r="B2" s="61"/>
      <c r="C2" s="62"/>
      <c r="D2" s="62"/>
      <c r="E2" s="63"/>
      <c r="F2" s="63"/>
      <c r="H2" s="64"/>
      <c r="I2" s="64"/>
      <c r="J2" s="64"/>
      <c r="K2" s="65" t="s">
        <v>289</v>
      </c>
    </row>
    <row r="3" spans="2:11" ht="18.75">
      <c r="B3" s="66" t="s">
        <v>85</v>
      </c>
      <c r="C3" s="66"/>
      <c r="D3" s="66"/>
      <c r="E3" s="66"/>
      <c r="F3" s="66"/>
      <c r="G3" s="66"/>
      <c r="H3" s="66"/>
      <c r="I3" s="66"/>
      <c r="J3" s="66"/>
      <c r="K3" s="66"/>
    </row>
    <row r="4" spans="2:11" ht="16.5">
      <c r="B4" s="67" t="s">
        <v>290</v>
      </c>
      <c r="C4" s="67"/>
      <c r="D4" s="67"/>
      <c r="E4" s="67"/>
      <c r="F4" s="67"/>
      <c r="G4" s="67"/>
      <c r="H4" s="67"/>
      <c r="I4" s="67"/>
      <c r="J4" s="67"/>
      <c r="K4" s="67"/>
    </row>
    <row r="5" spans="1:11" ht="27" customHeight="1">
      <c r="A5" s="58" t="s">
        <v>87</v>
      </c>
      <c r="B5" s="68" t="s">
        <v>826</v>
      </c>
      <c r="C5" s="68"/>
      <c r="D5" s="68"/>
      <c r="E5" s="68"/>
      <c r="F5" s="68"/>
      <c r="G5" s="68"/>
      <c r="H5" s="68"/>
      <c r="I5" s="68"/>
      <c r="J5" s="68"/>
      <c r="K5" s="68"/>
    </row>
    <row r="6" spans="2:11" ht="21" customHeight="1">
      <c r="B6" s="69" t="s">
        <v>292</v>
      </c>
      <c r="C6" s="70" t="s">
        <v>293</v>
      </c>
      <c r="D6" s="71" t="s">
        <v>294</v>
      </c>
      <c r="E6" s="71"/>
      <c r="F6" s="71"/>
      <c r="G6" s="72" t="s">
        <v>295</v>
      </c>
      <c r="H6" s="72"/>
      <c r="I6" s="72"/>
      <c r="J6" s="72"/>
      <c r="K6" s="72"/>
    </row>
    <row r="7" spans="2:11" ht="133.5" customHeight="1">
      <c r="B7" s="69"/>
      <c r="C7" s="70"/>
      <c r="D7" s="73" t="s">
        <v>296</v>
      </c>
      <c r="E7" s="73" t="s">
        <v>297</v>
      </c>
      <c r="F7" s="73" t="s">
        <v>298</v>
      </c>
      <c r="G7" s="74" t="s">
        <v>299</v>
      </c>
      <c r="H7" s="74" t="s">
        <v>300</v>
      </c>
      <c r="I7" s="74" t="s">
        <v>301</v>
      </c>
      <c r="J7" s="74" t="s">
        <v>302</v>
      </c>
      <c r="K7" s="74" t="s">
        <v>303</v>
      </c>
    </row>
    <row r="8" spans="2:11" ht="34.5" customHeight="1">
      <c r="B8" s="75" t="s">
        <v>304</v>
      </c>
      <c r="C8" s="76" t="s">
        <v>305</v>
      </c>
      <c r="D8" s="77"/>
      <c r="E8" s="77"/>
      <c r="F8" s="77"/>
      <c r="G8" s="77"/>
      <c r="H8" s="77"/>
      <c r="I8" s="77"/>
      <c r="J8" s="77"/>
      <c r="K8" s="77"/>
    </row>
    <row r="9" spans="1:11" ht="34.5" customHeight="1">
      <c r="A9" s="74" t="s">
        <v>306</v>
      </c>
      <c r="B9" s="74" t="s">
        <v>306</v>
      </c>
      <c r="C9" s="78" t="s">
        <v>307</v>
      </c>
      <c r="D9" s="79">
        <v>24.7032</v>
      </c>
      <c r="E9" s="79">
        <v>22.4458</v>
      </c>
      <c r="F9" s="79">
        <v>23.7963</v>
      </c>
      <c r="G9" s="79">
        <v>57.2836</v>
      </c>
      <c r="H9" s="79">
        <v>74.8615</v>
      </c>
      <c r="I9" s="79">
        <v>65.8098</v>
      </c>
      <c r="J9" s="79">
        <v>72.9725</v>
      </c>
      <c r="K9" s="79">
        <v>54.5233</v>
      </c>
    </row>
    <row r="10" spans="1:11" ht="34.5" customHeight="1">
      <c r="A10" s="74" t="s">
        <v>308</v>
      </c>
      <c r="B10" s="74" t="s">
        <v>308</v>
      </c>
      <c r="C10" s="78" t="s">
        <v>309</v>
      </c>
      <c r="D10" s="79">
        <v>0.0597</v>
      </c>
      <c r="E10" s="79">
        <v>0.0569</v>
      </c>
      <c r="F10" s="79">
        <v>0.0502</v>
      </c>
      <c r="G10" s="79">
        <v>100</v>
      </c>
      <c r="H10" s="79">
        <v>100</v>
      </c>
      <c r="I10" s="79">
        <v>68.2669</v>
      </c>
      <c r="J10" s="79">
        <v>68.2669</v>
      </c>
      <c r="K10" s="79">
        <v>0</v>
      </c>
    </row>
    <row r="11" spans="1:11" ht="34.5" customHeight="1">
      <c r="A11" s="74" t="s">
        <v>310</v>
      </c>
      <c r="B11" s="74" t="s">
        <v>310</v>
      </c>
      <c r="C11" s="78" t="s">
        <v>311</v>
      </c>
      <c r="D11" s="79">
        <v>5.299</v>
      </c>
      <c r="E11" s="79">
        <v>5.0446</v>
      </c>
      <c r="F11" s="79">
        <v>5.4666</v>
      </c>
      <c r="G11" s="79">
        <v>96.2277</v>
      </c>
      <c r="H11" s="79">
        <v>99.2631</v>
      </c>
      <c r="I11" s="79">
        <v>67.274</v>
      </c>
      <c r="J11" s="79">
        <v>66</v>
      </c>
      <c r="K11" s="79">
        <v>99.7721</v>
      </c>
    </row>
    <row r="12" spans="1:11" ht="34.5" customHeight="1">
      <c r="A12" s="74" t="s">
        <v>312</v>
      </c>
      <c r="B12" s="74">
        <v>10302</v>
      </c>
      <c r="C12" s="78" t="s">
        <v>313</v>
      </c>
      <c r="D12" s="79">
        <v>0</v>
      </c>
      <c r="E12" s="79">
        <v>0</v>
      </c>
      <c r="F12" s="79">
        <v>0</v>
      </c>
      <c r="G12" s="79">
        <v>0</v>
      </c>
      <c r="H12" s="79">
        <v>0</v>
      </c>
      <c r="I12" s="79">
        <v>0</v>
      </c>
      <c r="J12" s="79">
        <v>0</v>
      </c>
      <c r="K12" s="79">
        <v>0</v>
      </c>
    </row>
    <row r="13" spans="1:11" ht="34.5" customHeight="1">
      <c r="A13" s="74" t="s">
        <v>314</v>
      </c>
      <c r="B13" s="69">
        <v>10000</v>
      </c>
      <c r="C13" s="80" t="s">
        <v>315</v>
      </c>
      <c r="D13" s="81">
        <f>SUM(D9:D12)</f>
        <v>30.061899999999998</v>
      </c>
      <c r="E13" s="81">
        <f>SUM(E9:E12)</f>
        <v>27.547299999999996</v>
      </c>
      <c r="F13" s="81">
        <f>SUM(F9:F12)</f>
        <v>29.3131</v>
      </c>
      <c r="G13" s="82">
        <v>62.1158</v>
      </c>
      <c r="H13" s="82">
        <v>78.1267</v>
      </c>
      <c r="I13" s="82">
        <v>65.9989</v>
      </c>
      <c r="J13" s="82">
        <v>71.6641</v>
      </c>
      <c r="K13" s="82">
        <v>55.1564</v>
      </c>
    </row>
    <row r="14" spans="2:11" ht="34.5" customHeight="1">
      <c r="B14" s="75" t="s">
        <v>316</v>
      </c>
      <c r="C14" s="80" t="s">
        <v>317</v>
      </c>
      <c r="D14" s="83"/>
      <c r="E14" s="83"/>
      <c r="F14" s="83"/>
      <c r="G14" s="83"/>
      <c r="H14" s="83"/>
      <c r="I14" s="83"/>
      <c r="J14" s="83"/>
      <c r="K14" s="83"/>
    </row>
    <row r="15" spans="1:11" ht="34.5" customHeight="1">
      <c r="A15" s="74" t="s">
        <v>318</v>
      </c>
      <c r="B15" s="74" t="s">
        <v>318</v>
      </c>
      <c r="C15" s="78" t="s">
        <v>319</v>
      </c>
      <c r="D15" s="79">
        <v>3.5896</v>
      </c>
      <c r="E15" s="79">
        <v>4.1257</v>
      </c>
      <c r="F15" s="79">
        <v>3.4499</v>
      </c>
      <c r="G15" s="79">
        <v>77.1296</v>
      </c>
      <c r="H15" s="79">
        <v>83.8459</v>
      </c>
      <c r="I15" s="79">
        <v>37.7169</v>
      </c>
      <c r="J15" s="79">
        <v>19.2345</v>
      </c>
      <c r="K15" s="79">
        <v>100.0003</v>
      </c>
    </row>
    <row r="16" spans="1:11" ht="34.5" customHeight="1">
      <c r="A16" s="74" t="s">
        <v>320</v>
      </c>
      <c r="B16" s="74" t="s">
        <v>320</v>
      </c>
      <c r="C16" s="78" t="s">
        <v>321</v>
      </c>
      <c r="D16" s="79">
        <v>0</v>
      </c>
      <c r="E16" s="79">
        <v>0</v>
      </c>
      <c r="F16" s="79">
        <v>0</v>
      </c>
      <c r="G16" s="79">
        <v>0</v>
      </c>
      <c r="H16" s="79">
        <v>0</v>
      </c>
      <c r="I16" s="79">
        <v>0</v>
      </c>
      <c r="J16" s="79">
        <v>0</v>
      </c>
      <c r="K16" s="79">
        <v>0</v>
      </c>
    </row>
    <row r="17" spans="1:11" ht="34.5" customHeight="1">
      <c r="A17" s="74" t="s">
        <v>322</v>
      </c>
      <c r="B17" s="74" t="s">
        <v>322</v>
      </c>
      <c r="C17" s="78" t="s">
        <v>323</v>
      </c>
      <c r="D17" s="79">
        <v>0</v>
      </c>
      <c r="E17" s="79">
        <v>0</v>
      </c>
      <c r="F17" s="79">
        <v>0</v>
      </c>
      <c r="G17" s="79">
        <v>0</v>
      </c>
      <c r="H17" s="79">
        <v>0</v>
      </c>
      <c r="I17" s="79">
        <v>0</v>
      </c>
      <c r="J17" s="79">
        <v>0</v>
      </c>
      <c r="K17" s="79">
        <v>0</v>
      </c>
    </row>
    <row r="18" spans="1:11" ht="34.5" customHeight="1">
      <c r="A18" s="74" t="s">
        <v>324</v>
      </c>
      <c r="B18" s="74" t="s">
        <v>324</v>
      </c>
      <c r="C18" s="78" t="s">
        <v>325</v>
      </c>
      <c r="D18" s="79">
        <v>0</v>
      </c>
      <c r="E18" s="79">
        <v>0</v>
      </c>
      <c r="F18" s="79">
        <v>0</v>
      </c>
      <c r="G18" s="79">
        <v>0</v>
      </c>
      <c r="H18" s="79">
        <v>0</v>
      </c>
      <c r="I18" s="79">
        <v>0</v>
      </c>
      <c r="J18" s="79">
        <v>0</v>
      </c>
      <c r="K18" s="79">
        <v>0</v>
      </c>
    </row>
    <row r="19" spans="1:11" ht="34.5" customHeight="1">
      <c r="A19" s="74" t="s">
        <v>326</v>
      </c>
      <c r="B19" s="74" t="s">
        <v>326</v>
      </c>
      <c r="C19" s="78" t="s">
        <v>327</v>
      </c>
      <c r="D19" s="79">
        <v>0</v>
      </c>
      <c r="E19" s="79">
        <v>0</v>
      </c>
      <c r="F19" s="79">
        <v>0</v>
      </c>
      <c r="G19" s="79">
        <v>0</v>
      </c>
      <c r="H19" s="79">
        <v>0</v>
      </c>
      <c r="I19" s="79">
        <v>0</v>
      </c>
      <c r="J19" s="79">
        <v>0</v>
      </c>
      <c r="K19" s="79">
        <v>0</v>
      </c>
    </row>
    <row r="20" spans="1:11" ht="34.5" customHeight="1">
      <c r="A20" s="74" t="s">
        <v>328</v>
      </c>
      <c r="B20" s="69">
        <v>20000</v>
      </c>
      <c r="C20" s="80" t="s">
        <v>329</v>
      </c>
      <c r="D20" s="81">
        <f>SUM(D15:D19)</f>
        <v>3.5896</v>
      </c>
      <c r="E20" s="81">
        <f>SUM(E15:E19)</f>
        <v>4.1257</v>
      </c>
      <c r="F20" s="81">
        <f>SUM(F15:F19)</f>
        <v>3.4499</v>
      </c>
      <c r="G20" s="82">
        <v>77.1296</v>
      </c>
      <c r="H20" s="82">
        <v>83.8459</v>
      </c>
      <c r="I20" s="82">
        <v>37.7169</v>
      </c>
      <c r="J20" s="82">
        <v>19.2345</v>
      </c>
      <c r="K20" s="82">
        <v>100.0003</v>
      </c>
    </row>
    <row r="21" spans="2:11" ht="34.5" customHeight="1">
      <c r="B21" s="75" t="s">
        <v>330</v>
      </c>
      <c r="C21" s="80" t="s">
        <v>331</v>
      </c>
      <c r="D21" s="77"/>
      <c r="E21" s="77"/>
      <c r="F21" s="77"/>
      <c r="G21" s="77"/>
      <c r="H21" s="77"/>
      <c r="I21" s="77"/>
      <c r="J21" s="77"/>
      <c r="K21" s="77"/>
    </row>
    <row r="22" spans="1:11" ht="34.5" customHeight="1">
      <c r="A22" s="74" t="s">
        <v>332</v>
      </c>
      <c r="B22" s="74" t="s">
        <v>332</v>
      </c>
      <c r="C22" s="78" t="s">
        <v>333</v>
      </c>
      <c r="D22" s="79">
        <v>7.5707</v>
      </c>
      <c r="E22" s="79">
        <v>7.9341</v>
      </c>
      <c r="F22" s="79">
        <v>7.7906</v>
      </c>
      <c r="G22" s="79">
        <v>62.1911</v>
      </c>
      <c r="H22" s="79">
        <v>80.925</v>
      </c>
      <c r="I22" s="79">
        <v>72.6186</v>
      </c>
      <c r="J22" s="79">
        <v>80.9144</v>
      </c>
      <c r="K22" s="79">
        <v>59.7681</v>
      </c>
    </row>
    <row r="23" spans="1:11" ht="34.5" customHeight="1">
      <c r="A23" s="74" t="s">
        <v>334</v>
      </c>
      <c r="B23" s="74" t="s">
        <v>334</v>
      </c>
      <c r="C23" s="78" t="s">
        <v>335</v>
      </c>
      <c r="D23" s="79">
        <v>0.1111</v>
      </c>
      <c r="E23" s="79">
        <v>0.1415</v>
      </c>
      <c r="F23" s="79">
        <v>0.1505</v>
      </c>
      <c r="G23" s="79">
        <v>79.6151</v>
      </c>
      <c r="H23" s="79">
        <v>78.3133</v>
      </c>
      <c r="I23" s="79">
        <v>77.3443</v>
      </c>
      <c r="J23" s="79">
        <v>75.6354</v>
      </c>
      <c r="K23" s="79">
        <v>100</v>
      </c>
    </row>
    <row r="24" spans="1:11" ht="34.5" customHeight="1">
      <c r="A24" s="74" t="s">
        <v>336</v>
      </c>
      <c r="B24" s="74" t="s">
        <v>336</v>
      </c>
      <c r="C24" s="78" t="s">
        <v>337</v>
      </c>
      <c r="D24" s="79">
        <v>0</v>
      </c>
      <c r="E24" s="79">
        <v>0</v>
      </c>
      <c r="F24" s="79">
        <v>0</v>
      </c>
      <c r="G24" s="79">
        <v>0</v>
      </c>
      <c r="H24" s="79">
        <v>0</v>
      </c>
      <c r="I24" s="79">
        <v>100</v>
      </c>
      <c r="J24" s="79">
        <v>100</v>
      </c>
      <c r="K24" s="79">
        <v>0</v>
      </c>
    </row>
    <row r="25" spans="1:11" ht="34.5" customHeight="1">
      <c r="A25" s="74" t="s">
        <v>338</v>
      </c>
      <c r="B25" s="74" t="s">
        <v>338</v>
      </c>
      <c r="C25" s="78" t="s">
        <v>339</v>
      </c>
      <c r="D25" s="79">
        <v>0.1389</v>
      </c>
      <c r="E25" s="79">
        <v>0.1322</v>
      </c>
      <c r="F25" s="79">
        <v>0.1448</v>
      </c>
      <c r="G25" s="79">
        <v>100</v>
      </c>
      <c r="H25" s="79">
        <v>100</v>
      </c>
      <c r="I25" s="79">
        <v>100</v>
      </c>
      <c r="J25" s="79">
        <v>100</v>
      </c>
      <c r="K25" s="79">
        <v>0</v>
      </c>
    </row>
    <row r="26" spans="1:11" ht="34.5" customHeight="1">
      <c r="A26" s="74" t="s">
        <v>340</v>
      </c>
      <c r="B26" s="74" t="s">
        <v>340</v>
      </c>
      <c r="C26" s="78" t="s">
        <v>341</v>
      </c>
      <c r="D26" s="79">
        <v>0.889</v>
      </c>
      <c r="E26" s="79">
        <v>0.9567</v>
      </c>
      <c r="F26" s="79">
        <v>0.6334</v>
      </c>
      <c r="G26" s="79">
        <v>50.7829</v>
      </c>
      <c r="H26" s="79">
        <v>103.3069</v>
      </c>
      <c r="I26" s="79">
        <v>29.9246</v>
      </c>
      <c r="J26" s="79">
        <v>62.52</v>
      </c>
      <c r="K26" s="79">
        <v>16.9733</v>
      </c>
    </row>
    <row r="27" spans="1:11" ht="34.5" customHeight="1">
      <c r="A27" s="74" t="s">
        <v>342</v>
      </c>
      <c r="B27" s="69">
        <v>30000</v>
      </c>
      <c r="C27" s="80" t="s">
        <v>343</v>
      </c>
      <c r="D27" s="81">
        <f>SUM(D22:D26)</f>
        <v>8.7097</v>
      </c>
      <c r="E27" s="81">
        <f>SUM(E22:E26)</f>
        <v>9.164499999999999</v>
      </c>
      <c r="F27" s="81">
        <f>SUM(F22:F26)</f>
        <v>8.7193</v>
      </c>
      <c r="G27" s="82">
        <v>60.8444</v>
      </c>
      <c r="H27" s="82">
        <v>83.1213</v>
      </c>
      <c r="I27" s="82">
        <v>66.7324</v>
      </c>
      <c r="J27" s="82">
        <v>79.8039</v>
      </c>
      <c r="K27" s="82">
        <v>49.5542</v>
      </c>
    </row>
    <row r="28" spans="2:11" ht="34.5" customHeight="1">
      <c r="B28" s="75" t="s">
        <v>344</v>
      </c>
      <c r="C28" s="80" t="s">
        <v>345</v>
      </c>
      <c r="D28" s="77"/>
      <c r="E28" s="77"/>
      <c r="F28" s="77"/>
      <c r="G28" s="77"/>
      <c r="H28" s="77"/>
      <c r="I28" s="77"/>
      <c r="J28" s="77"/>
      <c r="K28" s="77"/>
    </row>
    <row r="29" spans="1:11" ht="34.5" customHeight="1">
      <c r="A29" s="74" t="s">
        <v>346</v>
      </c>
      <c r="B29" s="74" t="s">
        <v>346</v>
      </c>
      <c r="C29" s="78" t="s">
        <v>347</v>
      </c>
      <c r="D29" s="79">
        <v>0</v>
      </c>
      <c r="E29" s="79">
        <v>0</v>
      </c>
      <c r="F29" s="79">
        <v>0</v>
      </c>
      <c r="G29" s="79">
        <v>0</v>
      </c>
      <c r="H29" s="79">
        <v>0</v>
      </c>
      <c r="I29" s="79">
        <v>0</v>
      </c>
      <c r="J29" s="79">
        <v>0</v>
      </c>
      <c r="K29" s="79">
        <v>0</v>
      </c>
    </row>
    <row r="30" spans="1:11" ht="34.5" customHeight="1">
      <c r="A30" s="74" t="s">
        <v>348</v>
      </c>
      <c r="B30" s="74" t="s">
        <v>348</v>
      </c>
      <c r="C30" s="78" t="s">
        <v>349</v>
      </c>
      <c r="D30" s="79">
        <v>25.0634</v>
      </c>
      <c r="E30" s="79">
        <v>28.982</v>
      </c>
      <c r="F30" s="79">
        <v>18.186</v>
      </c>
      <c r="G30" s="79">
        <v>32.6326</v>
      </c>
      <c r="H30" s="79">
        <v>41.4753</v>
      </c>
      <c r="I30" s="79">
        <v>60.87</v>
      </c>
      <c r="J30" s="79">
        <v>50.3564</v>
      </c>
      <c r="K30" s="79">
        <v>80.1366</v>
      </c>
    </row>
    <row r="31" spans="1:11" ht="34.5" customHeight="1">
      <c r="A31" s="74" t="s">
        <v>350</v>
      </c>
      <c r="B31" s="74" t="s">
        <v>350</v>
      </c>
      <c r="C31" s="78" t="s">
        <v>351</v>
      </c>
      <c r="D31" s="79">
        <v>0</v>
      </c>
      <c r="E31" s="79">
        <v>0</v>
      </c>
      <c r="F31" s="79">
        <v>0</v>
      </c>
      <c r="G31" s="79">
        <v>0</v>
      </c>
      <c r="H31" s="79">
        <v>0</v>
      </c>
      <c r="I31" s="79">
        <v>0</v>
      </c>
      <c r="J31" s="79">
        <v>0</v>
      </c>
      <c r="K31" s="79">
        <v>0</v>
      </c>
    </row>
    <row r="32" spans="1:11" ht="34.5" customHeight="1">
      <c r="A32" s="74" t="s">
        <v>352</v>
      </c>
      <c r="B32" s="74" t="s">
        <v>352</v>
      </c>
      <c r="C32" s="78" t="s">
        <v>353</v>
      </c>
      <c r="D32" s="79">
        <v>2.1529</v>
      </c>
      <c r="E32" s="79">
        <v>2.0496</v>
      </c>
      <c r="F32" s="79">
        <v>0.0346</v>
      </c>
      <c r="G32" s="79">
        <v>38.7097</v>
      </c>
      <c r="H32" s="79">
        <v>38.7097</v>
      </c>
      <c r="I32" s="79">
        <v>100</v>
      </c>
      <c r="J32" s="79">
        <v>100</v>
      </c>
      <c r="K32" s="79">
        <v>0</v>
      </c>
    </row>
    <row r="33" spans="1:11" ht="34.5" customHeight="1">
      <c r="A33" s="74" t="s">
        <v>354</v>
      </c>
      <c r="B33" s="74" t="s">
        <v>354</v>
      </c>
      <c r="C33" s="78" t="s">
        <v>355</v>
      </c>
      <c r="D33" s="79">
        <v>1.9446</v>
      </c>
      <c r="E33" s="79">
        <v>1.4962</v>
      </c>
      <c r="F33" s="79">
        <v>1.3299</v>
      </c>
      <c r="G33" s="79">
        <v>83.9943</v>
      </c>
      <c r="H33" s="79">
        <v>-31.7626</v>
      </c>
      <c r="I33" s="79">
        <v>81.3673</v>
      </c>
      <c r="J33" s="79">
        <v>80.7917</v>
      </c>
      <c r="K33" s="79">
        <v>100</v>
      </c>
    </row>
    <row r="34" spans="1:11" ht="34.5" customHeight="1">
      <c r="A34" s="74" t="s">
        <v>356</v>
      </c>
      <c r="B34" s="69">
        <v>40000</v>
      </c>
      <c r="C34" s="80" t="s">
        <v>357</v>
      </c>
      <c r="D34" s="81">
        <f>SUM(D29:D33)</f>
        <v>29.1609</v>
      </c>
      <c r="E34" s="81">
        <f>SUM(E29:E33)</f>
        <v>32.5278</v>
      </c>
      <c r="F34" s="81">
        <f>SUM(F29:F33)</f>
        <v>19.5505</v>
      </c>
      <c r="G34" s="82">
        <v>35.5951</v>
      </c>
      <c r="H34" s="82">
        <v>38.6458</v>
      </c>
      <c r="I34" s="82">
        <v>61.8679</v>
      </c>
      <c r="J34" s="82">
        <v>52.5146</v>
      </c>
      <c r="K34" s="82">
        <v>80.2185</v>
      </c>
    </row>
    <row r="35" spans="2:11" ht="34.5" customHeight="1">
      <c r="B35" s="75" t="s">
        <v>358</v>
      </c>
      <c r="C35" s="80" t="s">
        <v>359</v>
      </c>
      <c r="D35" s="77"/>
      <c r="E35" s="77"/>
      <c r="F35" s="77"/>
      <c r="G35" s="77"/>
      <c r="H35" s="77"/>
      <c r="I35" s="77"/>
      <c r="J35" s="77"/>
      <c r="K35" s="77"/>
    </row>
    <row r="36" spans="1:11" ht="34.5" customHeight="1">
      <c r="A36" s="74" t="s">
        <v>360</v>
      </c>
      <c r="B36" s="74" t="s">
        <v>360</v>
      </c>
      <c r="C36" s="78" t="s">
        <v>361</v>
      </c>
      <c r="D36" s="79">
        <v>0</v>
      </c>
      <c r="E36" s="79">
        <v>0</v>
      </c>
      <c r="F36" s="79">
        <v>0</v>
      </c>
      <c r="G36" s="79">
        <v>0</v>
      </c>
      <c r="H36" s="79">
        <v>0</v>
      </c>
      <c r="I36" s="79">
        <v>0</v>
      </c>
      <c r="J36" s="79">
        <v>0</v>
      </c>
      <c r="K36" s="79">
        <v>0</v>
      </c>
    </row>
    <row r="37" spans="1:11" ht="34.5" customHeight="1">
      <c r="A37" s="74" t="s">
        <v>362</v>
      </c>
      <c r="B37" s="74" t="s">
        <v>362</v>
      </c>
      <c r="C37" s="78" t="s">
        <v>363</v>
      </c>
      <c r="D37" s="79">
        <v>0</v>
      </c>
      <c r="E37" s="79">
        <v>0</v>
      </c>
      <c r="F37" s="79">
        <v>0</v>
      </c>
      <c r="G37" s="79">
        <v>0</v>
      </c>
      <c r="H37" s="79">
        <v>0</v>
      </c>
      <c r="I37" s="79">
        <v>0</v>
      </c>
      <c r="J37" s="79">
        <v>0</v>
      </c>
      <c r="K37" s="79">
        <v>0</v>
      </c>
    </row>
    <row r="38" spans="1:11" ht="34.5" customHeight="1">
      <c r="A38" s="74" t="s">
        <v>364</v>
      </c>
      <c r="B38" s="74" t="s">
        <v>364</v>
      </c>
      <c r="C38" s="78" t="s">
        <v>365</v>
      </c>
      <c r="D38" s="79">
        <v>0</v>
      </c>
      <c r="E38" s="79">
        <v>0</v>
      </c>
      <c r="F38" s="79">
        <v>0</v>
      </c>
      <c r="G38" s="79">
        <v>0</v>
      </c>
      <c r="H38" s="79">
        <v>0</v>
      </c>
      <c r="I38" s="79">
        <v>0</v>
      </c>
      <c r="J38" s="79">
        <v>0</v>
      </c>
      <c r="K38" s="79">
        <v>0</v>
      </c>
    </row>
    <row r="39" spans="1:11" ht="34.5" customHeight="1">
      <c r="A39" s="74" t="s">
        <v>366</v>
      </c>
      <c r="B39" s="74" t="s">
        <v>366</v>
      </c>
      <c r="C39" s="78" t="s">
        <v>367</v>
      </c>
      <c r="D39" s="79">
        <v>0</v>
      </c>
      <c r="E39" s="79">
        <v>0</v>
      </c>
      <c r="F39" s="79">
        <v>0</v>
      </c>
      <c r="G39" s="79">
        <v>0</v>
      </c>
      <c r="H39" s="79">
        <v>0</v>
      </c>
      <c r="I39" s="79">
        <v>0</v>
      </c>
      <c r="J39" s="79">
        <v>0</v>
      </c>
      <c r="K39" s="79">
        <v>0</v>
      </c>
    </row>
    <row r="40" spans="1:11" ht="34.5" customHeight="1">
      <c r="A40" s="74" t="s">
        <v>368</v>
      </c>
      <c r="B40" s="69">
        <v>50000</v>
      </c>
      <c r="C40" s="80" t="s">
        <v>369</v>
      </c>
      <c r="D40" s="81">
        <f>SUM(D36:D39)</f>
        <v>0</v>
      </c>
      <c r="E40" s="81">
        <f>SUM(E36:E39)</f>
        <v>0</v>
      </c>
      <c r="F40" s="81">
        <f>SUM(F36:F39)</f>
        <v>0</v>
      </c>
      <c r="G40" s="82">
        <v>0</v>
      </c>
      <c r="H40" s="82">
        <v>0</v>
      </c>
      <c r="I40" s="82">
        <v>0</v>
      </c>
      <c r="J40" s="82">
        <v>0</v>
      </c>
      <c r="K40" s="82">
        <v>0</v>
      </c>
    </row>
    <row r="41" spans="2:11" ht="34.5" customHeight="1">
      <c r="B41" s="75" t="s">
        <v>370</v>
      </c>
      <c r="C41" s="80" t="s">
        <v>371</v>
      </c>
      <c r="D41" s="77"/>
      <c r="E41" s="77"/>
      <c r="F41" s="77"/>
      <c r="G41" s="77"/>
      <c r="H41" s="77"/>
      <c r="I41" s="77"/>
      <c r="J41" s="77"/>
      <c r="K41" s="77"/>
    </row>
    <row r="42" spans="1:11" ht="34.5" customHeight="1">
      <c r="A42" s="74" t="s">
        <v>372</v>
      </c>
      <c r="B42" s="74" t="s">
        <v>372</v>
      </c>
      <c r="C42" s="78" t="s">
        <v>373</v>
      </c>
      <c r="D42" s="79">
        <v>0</v>
      </c>
      <c r="E42" s="79">
        <v>0</v>
      </c>
      <c r="F42" s="79">
        <v>0</v>
      </c>
      <c r="G42" s="79">
        <v>0</v>
      </c>
      <c r="H42" s="79">
        <v>0</v>
      </c>
      <c r="I42" s="79">
        <v>0</v>
      </c>
      <c r="J42" s="79">
        <v>0</v>
      </c>
      <c r="K42" s="79">
        <v>0</v>
      </c>
    </row>
    <row r="43" spans="1:11" ht="34.5" customHeight="1">
      <c r="A43" s="74" t="s">
        <v>374</v>
      </c>
      <c r="B43" s="74" t="s">
        <v>374</v>
      </c>
      <c r="C43" s="78" t="s">
        <v>375</v>
      </c>
      <c r="D43" s="79">
        <v>0</v>
      </c>
      <c r="E43" s="79">
        <v>0</v>
      </c>
      <c r="F43" s="79">
        <v>0</v>
      </c>
      <c r="G43" s="79">
        <v>0</v>
      </c>
      <c r="H43" s="79">
        <v>0</v>
      </c>
      <c r="I43" s="79">
        <v>0</v>
      </c>
      <c r="J43" s="79">
        <v>0</v>
      </c>
      <c r="K43" s="79">
        <v>0</v>
      </c>
    </row>
    <row r="44" spans="1:11" ht="34.5" customHeight="1">
      <c r="A44" s="74" t="s">
        <v>376</v>
      </c>
      <c r="B44" s="74" t="s">
        <v>376</v>
      </c>
      <c r="C44" s="78" t="s">
        <v>377</v>
      </c>
      <c r="D44" s="79">
        <v>2.237</v>
      </c>
      <c r="E44" s="79">
        <v>1.6007</v>
      </c>
      <c r="F44" s="79">
        <v>0.8748</v>
      </c>
      <c r="G44" s="79">
        <v>18.8721</v>
      </c>
      <c r="H44" s="79">
        <v>24.9184</v>
      </c>
      <c r="I44" s="79">
        <v>31.5817</v>
      </c>
      <c r="J44" s="79">
        <v>0</v>
      </c>
      <c r="K44" s="79">
        <v>43.4509</v>
      </c>
    </row>
    <row r="45" spans="1:11" ht="34.5" customHeight="1">
      <c r="A45" s="74" t="s">
        <v>378</v>
      </c>
      <c r="B45" s="74" t="s">
        <v>378</v>
      </c>
      <c r="C45" s="78" t="s">
        <v>379</v>
      </c>
      <c r="D45" s="79">
        <v>0</v>
      </c>
      <c r="E45" s="79">
        <v>0</v>
      </c>
      <c r="F45" s="79">
        <v>0</v>
      </c>
      <c r="G45" s="79">
        <v>0</v>
      </c>
      <c r="H45" s="79">
        <v>0</v>
      </c>
      <c r="I45" s="79">
        <v>0</v>
      </c>
      <c r="J45" s="79">
        <v>0</v>
      </c>
      <c r="K45" s="79">
        <v>0</v>
      </c>
    </row>
    <row r="46" spans="1:11" ht="34.5" customHeight="1">
      <c r="A46" s="74" t="s">
        <v>380</v>
      </c>
      <c r="B46" s="69">
        <v>60000</v>
      </c>
      <c r="C46" s="80" t="s">
        <v>381</v>
      </c>
      <c r="D46" s="81">
        <f>SUM(D42:D45)</f>
        <v>2.237</v>
      </c>
      <c r="E46" s="81">
        <f>SUM(E42:E45)</f>
        <v>1.6007</v>
      </c>
      <c r="F46" s="81">
        <f>SUM(F42:F45)</f>
        <v>0.8748</v>
      </c>
      <c r="G46" s="82">
        <v>18.8721</v>
      </c>
      <c r="H46" s="82">
        <v>24.9184</v>
      </c>
      <c r="I46" s="82">
        <v>31.5817</v>
      </c>
      <c r="J46" s="82">
        <v>0</v>
      </c>
      <c r="K46" s="82">
        <v>43.4509</v>
      </c>
    </row>
    <row r="47" spans="2:11" ht="34.5" customHeight="1">
      <c r="B47" s="75" t="s">
        <v>382</v>
      </c>
      <c r="C47" s="80" t="s">
        <v>383</v>
      </c>
      <c r="D47" s="77"/>
      <c r="E47" s="77"/>
      <c r="F47" s="77"/>
      <c r="G47" s="77"/>
      <c r="H47" s="77"/>
      <c r="I47" s="77"/>
      <c r="J47" s="77"/>
      <c r="K47" s="77"/>
    </row>
    <row r="48" spans="1:11" ht="34.5" customHeight="1">
      <c r="A48" s="74" t="s">
        <v>384</v>
      </c>
      <c r="B48" s="74" t="s">
        <v>384</v>
      </c>
      <c r="C48" s="78" t="s">
        <v>385</v>
      </c>
      <c r="D48" s="79">
        <v>16.2512</v>
      </c>
      <c r="E48" s="79">
        <v>15.4711</v>
      </c>
      <c r="F48" s="79">
        <v>31.84</v>
      </c>
      <c r="G48" s="79">
        <v>100</v>
      </c>
      <c r="H48" s="79">
        <v>100</v>
      </c>
      <c r="I48" s="79">
        <v>100</v>
      </c>
      <c r="J48" s="79">
        <v>100</v>
      </c>
      <c r="K48" s="79">
        <v>0</v>
      </c>
    </row>
    <row r="49" spans="1:11" ht="34.5" customHeight="1">
      <c r="A49" s="74" t="s">
        <v>386</v>
      </c>
      <c r="B49" s="69">
        <v>70000</v>
      </c>
      <c r="C49" s="80" t="s">
        <v>387</v>
      </c>
      <c r="D49" s="81">
        <f>D48</f>
        <v>16.2512</v>
      </c>
      <c r="E49" s="81">
        <f>E48</f>
        <v>15.4711</v>
      </c>
      <c r="F49" s="81">
        <f>F48</f>
        <v>31.84</v>
      </c>
      <c r="G49" s="82">
        <v>100</v>
      </c>
      <c r="H49" s="82">
        <v>100</v>
      </c>
      <c r="I49" s="82">
        <v>100</v>
      </c>
      <c r="J49" s="82">
        <v>100</v>
      </c>
      <c r="K49" s="82">
        <v>0</v>
      </c>
    </row>
    <row r="50" spans="2:11" ht="34.5" customHeight="1">
      <c r="B50" s="75" t="s">
        <v>388</v>
      </c>
      <c r="C50" s="80" t="s">
        <v>389</v>
      </c>
      <c r="D50" s="83"/>
      <c r="E50" s="83"/>
      <c r="F50" s="83"/>
      <c r="G50" s="83"/>
      <c r="H50" s="83"/>
      <c r="I50" s="83"/>
      <c r="J50" s="83"/>
      <c r="K50" s="83"/>
    </row>
    <row r="51" spans="1:11" ht="34.5" customHeight="1">
      <c r="A51" s="74" t="s">
        <v>390</v>
      </c>
      <c r="B51" s="74" t="s">
        <v>390</v>
      </c>
      <c r="C51" s="78" t="s">
        <v>391</v>
      </c>
      <c r="D51" s="79">
        <v>6.8061</v>
      </c>
      <c r="E51" s="79">
        <v>6.4793</v>
      </c>
      <c r="F51" s="79">
        <v>5.7489</v>
      </c>
      <c r="G51" s="79">
        <v>98.7475</v>
      </c>
      <c r="H51" s="79">
        <v>99.7133</v>
      </c>
      <c r="I51" s="79">
        <v>97.5697</v>
      </c>
      <c r="J51" s="79">
        <v>98.7301</v>
      </c>
      <c r="K51" s="79">
        <v>22.6658</v>
      </c>
    </row>
    <row r="52" spans="1:11" ht="34.5" customHeight="1">
      <c r="A52" s="74" t="s">
        <v>392</v>
      </c>
      <c r="B52" s="74" t="s">
        <v>392</v>
      </c>
      <c r="C52" s="78" t="s">
        <v>393</v>
      </c>
      <c r="D52" s="79">
        <v>3.1836</v>
      </c>
      <c r="E52" s="79">
        <v>3.0836</v>
      </c>
      <c r="F52" s="79">
        <v>0.5035</v>
      </c>
      <c r="G52" s="79">
        <v>88.5684</v>
      </c>
      <c r="H52" s="79">
        <v>100</v>
      </c>
      <c r="I52" s="79">
        <v>46.0391</v>
      </c>
      <c r="J52" s="79">
        <v>84.8029</v>
      </c>
      <c r="K52" s="79">
        <v>0</v>
      </c>
    </row>
    <row r="53" spans="1:11" ht="34.5" customHeight="1">
      <c r="A53" s="74" t="s">
        <v>394</v>
      </c>
      <c r="B53" s="69">
        <v>90000</v>
      </c>
      <c r="C53" s="80" t="s">
        <v>395</v>
      </c>
      <c r="D53" s="81">
        <f>D51+D52</f>
        <v>9.9897</v>
      </c>
      <c r="E53" s="81">
        <f>E51+E52</f>
        <v>9.5629</v>
      </c>
      <c r="F53" s="81">
        <f>F51+F52</f>
        <v>6.2524</v>
      </c>
      <c r="G53" s="82">
        <v>95.2585</v>
      </c>
      <c r="H53" s="82">
        <v>99.8056</v>
      </c>
      <c r="I53" s="82">
        <v>90.5061</v>
      </c>
      <c r="J53" s="82">
        <v>97.6087</v>
      </c>
      <c r="K53" s="82">
        <v>3.9352</v>
      </c>
    </row>
    <row r="54" spans="1:11" ht="34.5" customHeight="1">
      <c r="A54" s="74" t="s">
        <v>396</v>
      </c>
      <c r="B54" s="75" t="s">
        <v>397</v>
      </c>
      <c r="C54" s="75"/>
      <c r="D54" s="84">
        <f>D53+D49+D46+D40+D34+D27+D20+D13</f>
        <v>100</v>
      </c>
      <c r="E54" s="84">
        <f>E53+E49+E46+E40+E34+E27+E20+E13</f>
        <v>99.99999999999999</v>
      </c>
      <c r="F54" s="84">
        <f>F53+F49+F46+F40+F34+F27+F20+F13</f>
        <v>100</v>
      </c>
      <c r="G54" s="82">
        <v>60.5486</v>
      </c>
      <c r="H54" s="82">
        <v>68.9658</v>
      </c>
      <c r="I54" s="82">
        <v>72.6345</v>
      </c>
      <c r="J54" s="82">
        <v>76.8386</v>
      </c>
      <c r="K54" s="82">
        <v>60.8847</v>
      </c>
    </row>
    <row r="55" spans="2:11" s="85" customFormat="1" ht="17.25" customHeight="1">
      <c r="B55" s="86"/>
      <c r="C55" s="86"/>
      <c r="D55" s="86"/>
      <c r="E55" s="86"/>
      <c r="F55" s="86"/>
      <c r="G55" s="86"/>
      <c r="H55" s="87"/>
      <c r="I55" s="87"/>
      <c r="J55" s="87"/>
      <c r="K55" s="87"/>
    </row>
  </sheetData>
  <sheetProtection sheet="1"/>
  <mergeCells count="8">
    <mergeCell ref="B3:K3"/>
    <mergeCell ref="B4:K4"/>
    <mergeCell ref="B5:K5"/>
    <mergeCell ref="B6:B7"/>
    <mergeCell ref="C6:C7"/>
    <mergeCell ref="D6:F6"/>
    <mergeCell ref="G6:K6"/>
    <mergeCell ref="B54:C54"/>
  </mergeCells>
  <printOptions horizontalCentered="1"/>
  <pageMargins left="0.5902777777777778" right="0.5902777777777778" top="0.5513888888888889" bottom="0.5513888888888889" header="0.5118110236220472" footer="0.5118110236220472"/>
  <pageSetup fitToHeight="5"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113"/>
  <sheetViews>
    <sheetView zoomScale="110" zoomScaleNormal="11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9.00390625" style="0" hidden="1" customWidth="1"/>
    <col min="2" max="2" width="11.57421875" style="0" customWidth="1"/>
    <col min="3" max="3" width="4.8515625" style="88" customWidth="1"/>
    <col min="4" max="4" width="29.140625" style="88"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14" customFormat="1" ht="14.25" hidden="1">
      <c r="A1" s="14" t="s">
        <v>825</v>
      </c>
      <c r="B1" s="8"/>
      <c r="C1" s="9"/>
      <c r="D1" s="9"/>
      <c r="E1" s="10" t="s">
        <v>1</v>
      </c>
      <c r="F1" s="10" t="s">
        <v>282</v>
      </c>
      <c r="G1" s="14" t="s">
        <v>283</v>
      </c>
      <c r="H1" s="11" t="s">
        <v>284</v>
      </c>
      <c r="I1" s="11" t="s">
        <v>285</v>
      </c>
      <c r="J1" s="11" t="s">
        <v>286</v>
      </c>
      <c r="K1" s="12" t="s">
        <v>287</v>
      </c>
    </row>
    <row r="2" spans="1:11" s="14" customFormat="1" ht="14.25">
      <c r="A2" s="14" t="s">
        <v>0</v>
      </c>
      <c r="B2" s="8"/>
      <c r="C2" s="9"/>
      <c r="D2" s="9"/>
      <c r="E2" s="10"/>
      <c r="F2" s="10"/>
      <c r="H2" s="11"/>
      <c r="I2" s="11"/>
      <c r="J2" s="11"/>
      <c r="K2" s="12" t="s">
        <v>398</v>
      </c>
    </row>
    <row r="3" spans="2:11" ht="18.75">
      <c r="B3" s="13" t="s">
        <v>85</v>
      </c>
      <c r="C3" s="13"/>
      <c r="D3" s="13"/>
      <c r="E3" s="13"/>
      <c r="F3" s="13"/>
      <c r="G3" s="13"/>
      <c r="H3" s="13"/>
      <c r="I3" s="13"/>
      <c r="J3" s="13"/>
      <c r="K3" s="13"/>
    </row>
    <row r="4" spans="2:11" ht="16.5">
      <c r="B4" s="89" t="s">
        <v>399</v>
      </c>
      <c r="C4" s="89"/>
      <c r="D4" s="89"/>
      <c r="E4" s="89"/>
      <c r="F4" s="89"/>
      <c r="G4" s="89"/>
      <c r="H4" s="89"/>
      <c r="I4" s="89"/>
      <c r="J4" s="89"/>
      <c r="K4" s="89"/>
    </row>
    <row r="5" spans="1:11" ht="15.75" customHeight="1">
      <c r="A5" t="s">
        <v>87</v>
      </c>
      <c r="B5" s="16" t="s">
        <v>826</v>
      </c>
      <c r="C5" s="16"/>
      <c r="D5" s="16"/>
      <c r="E5" s="16"/>
      <c r="F5" s="16"/>
      <c r="G5" s="16"/>
      <c r="H5" s="16"/>
      <c r="I5" s="16"/>
      <c r="J5" s="16"/>
      <c r="K5" s="16"/>
    </row>
    <row r="6" spans="2:11" ht="24.75" customHeight="1">
      <c r="B6" s="90" t="s">
        <v>400</v>
      </c>
      <c r="C6" s="90"/>
      <c r="D6" s="90"/>
      <c r="E6" s="90" t="s">
        <v>401</v>
      </c>
      <c r="F6" s="90"/>
      <c r="G6" s="90"/>
      <c r="H6" s="90"/>
      <c r="I6" s="90"/>
      <c r="J6" s="90"/>
      <c r="K6" s="90"/>
    </row>
    <row r="7" spans="2:11" ht="24.75" customHeight="1">
      <c r="B7" s="90"/>
      <c r="C7" s="90"/>
      <c r="D7" s="90"/>
      <c r="E7" s="90" t="s">
        <v>402</v>
      </c>
      <c r="F7" s="90"/>
      <c r="G7" s="90" t="s">
        <v>403</v>
      </c>
      <c r="H7" s="90"/>
      <c r="I7" s="90" t="s">
        <v>404</v>
      </c>
      <c r="J7" s="90"/>
      <c r="K7" s="90"/>
    </row>
    <row r="8" spans="2:11" s="91" customFormat="1" ht="75.75" customHeight="1">
      <c r="B8" s="90"/>
      <c r="C8" s="90"/>
      <c r="D8" s="90"/>
      <c r="E8" s="92" t="s">
        <v>405</v>
      </c>
      <c r="F8" s="92" t="s">
        <v>406</v>
      </c>
      <c r="G8" s="92" t="s">
        <v>405</v>
      </c>
      <c r="H8" s="92" t="s">
        <v>406</v>
      </c>
      <c r="I8" s="92" t="s">
        <v>407</v>
      </c>
      <c r="J8" s="92" t="s">
        <v>408</v>
      </c>
      <c r="K8" s="92" t="s">
        <v>409</v>
      </c>
    </row>
    <row r="9" spans="1:11" ht="22.5" customHeight="1">
      <c r="A9" s="93" t="s">
        <v>410</v>
      </c>
      <c r="B9" s="94" t="s">
        <v>411</v>
      </c>
      <c r="C9" s="95" t="s">
        <v>412</v>
      </c>
      <c r="D9" s="95" t="s">
        <v>413</v>
      </c>
      <c r="E9" s="96">
        <v>0.8129</v>
      </c>
      <c r="F9" s="96">
        <v>0</v>
      </c>
      <c r="G9" s="96">
        <v>0.7662</v>
      </c>
      <c r="H9" s="96">
        <v>0</v>
      </c>
      <c r="I9" s="96">
        <v>0.8337</v>
      </c>
      <c r="J9" s="96">
        <v>0</v>
      </c>
      <c r="K9" s="96">
        <v>0.0058</v>
      </c>
    </row>
    <row r="10" spans="1:11" ht="26.25" customHeight="1">
      <c r="A10" s="93" t="s">
        <v>414</v>
      </c>
      <c r="B10" s="94"/>
      <c r="C10" s="95" t="s">
        <v>415</v>
      </c>
      <c r="D10" s="95" t="s">
        <v>416</v>
      </c>
      <c r="E10" s="96">
        <v>1.4728</v>
      </c>
      <c r="F10" s="96">
        <v>0</v>
      </c>
      <c r="G10" s="96">
        <v>1.3815</v>
      </c>
      <c r="H10" s="96">
        <v>0</v>
      </c>
      <c r="I10" s="96">
        <v>1.4913</v>
      </c>
      <c r="J10" s="96">
        <v>0</v>
      </c>
      <c r="K10" s="96">
        <v>0.145</v>
      </c>
    </row>
    <row r="11" spans="1:11" ht="34.5" customHeight="1">
      <c r="A11" s="93" t="s">
        <v>417</v>
      </c>
      <c r="B11" s="94"/>
      <c r="C11" s="95" t="s">
        <v>418</v>
      </c>
      <c r="D11" s="95" t="s">
        <v>419</v>
      </c>
      <c r="E11" s="96">
        <v>1.5583</v>
      </c>
      <c r="F11" s="96">
        <v>3.1373</v>
      </c>
      <c r="G11" s="96">
        <v>1.4661</v>
      </c>
      <c r="H11" s="96">
        <v>3.1373</v>
      </c>
      <c r="I11" s="96">
        <v>1.5702</v>
      </c>
      <c r="J11" s="96">
        <v>0</v>
      </c>
      <c r="K11" s="96">
        <v>0.2936</v>
      </c>
    </row>
    <row r="12" spans="1:11" ht="39.75" customHeight="1">
      <c r="A12" s="93" t="s">
        <v>420</v>
      </c>
      <c r="B12" s="94"/>
      <c r="C12" s="95" t="s">
        <v>421</v>
      </c>
      <c r="D12" s="95" t="s">
        <v>422</v>
      </c>
      <c r="E12" s="96">
        <v>1.5965</v>
      </c>
      <c r="F12" s="96">
        <v>0</v>
      </c>
      <c r="G12" s="96">
        <v>1.7119</v>
      </c>
      <c r="H12" s="96">
        <v>0</v>
      </c>
      <c r="I12" s="96">
        <v>1.8459</v>
      </c>
      <c r="J12" s="96">
        <v>0</v>
      </c>
      <c r="K12" s="96">
        <v>0.2035</v>
      </c>
    </row>
    <row r="13" spans="1:11" ht="42.75" customHeight="1">
      <c r="A13" s="93" t="s">
        <v>423</v>
      </c>
      <c r="B13" s="94"/>
      <c r="C13" s="95" t="s">
        <v>424</v>
      </c>
      <c r="D13" s="95" t="s">
        <v>425</v>
      </c>
      <c r="E13" s="96">
        <v>7.1627</v>
      </c>
      <c r="F13" s="96">
        <v>0</v>
      </c>
      <c r="G13" s="96">
        <v>7.2272</v>
      </c>
      <c r="H13" s="96">
        <v>0</v>
      </c>
      <c r="I13" s="96">
        <v>3.3582</v>
      </c>
      <c r="J13" s="96">
        <v>0</v>
      </c>
      <c r="K13" s="96">
        <v>50.7985</v>
      </c>
    </row>
    <row r="14" spans="1:11" ht="24.75" customHeight="1">
      <c r="A14" s="93" t="s">
        <v>426</v>
      </c>
      <c r="B14" s="94"/>
      <c r="C14" s="95" t="s">
        <v>427</v>
      </c>
      <c r="D14" s="95" t="s">
        <v>428</v>
      </c>
      <c r="E14" s="96">
        <v>1.6092</v>
      </c>
      <c r="F14" s="96">
        <v>5.3595</v>
      </c>
      <c r="G14" s="96">
        <v>1.4835</v>
      </c>
      <c r="H14" s="96">
        <v>5.3595</v>
      </c>
      <c r="I14" s="96">
        <v>1.5809</v>
      </c>
      <c r="J14" s="96">
        <v>0</v>
      </c>
      <c r="K14" s="96">
        <v>0.3866</v>
      </c>
    </row>
    <row r="15" spans="1:11" ht="34.5" customHeight="1">
      <c r="A15" s="93" t="s">
        <v>429</v>
      </c>
      <c r="B15" s="94"/>
      <c r="C15" s="95" t="s">
        <v>430</v>
      </c>
      <c r="D15" s="95" t="s">
        <v>431</v>
      </c>
      <c r="E15" s="96">
        <v>0.888</v>
      </c>
      <c r="F15" s="96">
        <v>0</v>
      </c>
      <c r="G15" s="96">
        <v>0.8292</v>
      </c>
      <c r="H15" s="96">
        <v>0</v>
      </c>
      <c r="I15" s="96">
        <v>0.8997</v>
      </c>
      <c r="J15" s="96">
        <v>0</v>
      </c>
      <c r="K15" s="96">
        <v>0.0344</v>
      </c>
    </row>
    <row r="16" spans="1:11" ht="30.75" customHeight="1">
      <c r="A16" s="93" t="s">
        <v>432</v>
      </c>
      <c r="B16" s="94"/>
      <c r="C16" s="95" t="s">
        <v>433</v>
      </c>
      <c r="D16" s="95" t="s">
        <v>434</v>
      </c>
      <c r="E16" s="96">
        <v>0</v>
      </c>
      <c r="F16" s="96">
        <v>0</v>
      </c>
      <c r="G16" s="96">
        <v>0</v>
      </c>
      <c r="H16" s="96">
        <v>0</v>
      </c>
      <c r="I16" s="96">
        <v>0</v>
      </c>
      <c r="J16" s="96">
        <v>0</v>
      </c>
      <c r="K16" s="96">
        <v>0</v>
      </c>
    </row>
    <row r="17" spans="1:11" ht="39.75" customHeight="1">
      <c r="A17" s="93" t="s">
        <v>435</v>
      </c>
      <c r="B17" s="94"/>
      <c r="C17" s="95" t="s">
        <v>436</v>
      </c>
      <c r="D17" s="95" t="s">
        <v>437</v>
      </c>
      <c r="E17" s="96">
        <v>0</v>
      </c>
      <c r="F17" s="96">
        <v>0</v>
      </c>
      <c r="G17" s="96">
        <v>0</v>
      </c>
      <c r="H17" s="96">
        <v>0</v>
      </c>
      <c r="I17" s="96">
        <v>0</v>
      </c>
      <c r="J17" s="96">
        <v>0</v>
      </c>
      <c r="K17" s="96">
        <v>0</v>
      </c>
    </row>
    <row r="18" spans="1:11" ht="27" customHeight="1">
      <c r="A18" s="93" t="s">
        <v>438</v>
      </c>
      <c r="B18" s="94"/>
      <c r="C18" s="95" t="s">
        <v>439</v>
      </c>
      <c r="D18" s="95" t="s">
        <v>440</v>
      </c>
      <c r="E18" s="96">
        <v>0</v>
      </c>
      <c r="F18" s="96">
        <v>0</v>
      </c>
      <c r="G18" s="96">
        <v>0</v>
      </c>
      <c r="H18" s="96">
        <v>0</v>
      </c>
      <c r="I18" s="96">
        <v>0</v>
      </c>
      <c r="J18" s="96">
        <v>0</v>
      </c>
      <c r="K18" s="96">
        <v>0</v>
      </c>
    </row>
    <row r="19" spans="1:11" ht="24.75" customHeight="1">
      <c r="A19" s="93" t="s">
        <v>441</v>
      </c>
      <c r="B19" s="94"/>
      <c r="C19" s="95" t="s">
        <v>442</v>
      </c>
      <c r="D19" s="95" t="s">
        <v>443</v>
      </c>
      <c r="E19" s="96">
        <v>2.8225</v>
      </c>
      <c r="F19" s="96">
        <v>91.5033</v>
      </c>
      <c r="G19" s="96">
        <v>2.7952</v>
      </c>
      <c r="H19" s="96">
        <v>91.5033</v>
      </c>
      <c r="I19" s="96">
        <v>2.3546</v>
      </c>
      <c r="J19" s="96">
        <v>0</v>
      </c>
      <c r="K19" s="96">
        <v>7.7572</v>
      </c>
    </row>
    <row r="20" spans="1:11" ht="49.5" customHeight="1">
      <c r="A20" s="93" t="s">
        <v>444</v>
      </c>
      <c r="B20" s="94"/>
      <c r="C20" s="97" t="s">
        <v>445</v>
      </c>
      <c r="D20" s="97"/>
      <c r="E20" s="98">
        <f>SUM(E9:E19)</f>
        <v>17.9229</v>
      </c>
      <c r="F20" s="98">
        <f>SUM(F9:F19)</f>
        <v>100.0001</v>
      </c>
      <c r="G20" s="98">
        <f>SUM(G9:G19)</f>
        <v>17.6608</v>
      </c>
      <c r="H20" s="98">
        <f>SUM(H9:H19)</f>
        <v>100.0001</v>
      </c>
      <c r="I20" s="98">
        <f>SUM(I9:I19)</f>
        <v>13.934499999999998</v>
      </c>
      <c r="J20" s="98">
        <f>SUM(J9:J19)</f>
        <v>0</v>
      </c>
      <c r="K20" s="98">
        <f>SUM(K9:K19)</f>
        <v>59.624599999999994</v>
      </c>
    </row>
    <row r="21" spans="1:11" ht="26.25" customHeight="1">
      <c r="A21" s="93" t="s">
        <v>446</v>
      </c>
      <c r="B21" s="99" t="s">
        <v>447</v>
      </c>
      <c r="C21" s="100" t="s">
        <v>412</v>
      </c>
      <c r="D21" s="100" t="s">
        <v>448</v>
      </c>
      <c r="E21" s="96">
        <v>0</v>
      </c>
      <c r="F21" s="96">
        <v>0</v>
      </c>
      <c r="G21" s="96">
        <v>0</v>
      </c>
      <c r="H21" s="96">
        <v>0</v>
      </c>
      <c r="I21" s="96">
        <v>0</v>
      </c>
      <c r="J21" s="96">
        <v>0</v>
      </c>
      <c r="K21" s="96">
        <v>0</v>
      </c>
    </row>
    <row r="22" spans="1:11" ht="33.75" customHeight="1">
      <c r="A22" s="93" t="s">
        <v>449</v>
      </c>
      <c r="B22" s="99"/>
      <c r="C22" s="95" t="s">
        <v>415</v>
      </c>
      <c r="D22" s="95" t="s">
        <v>450</v>
      </c>
      <c r="E22" s="96">
        <v>0</v>
      </c>
      <c r="F22" s="96">
        <v>0</v>
      </c>
      <c r="G22" s="96">
        <v>0</v>
      </c>
      <c r="H22" s="96">
        <v>0</v>
      </c>
      <c r="I22" s="96">
        <v>0</v>
      </c>
      <c r="J22" s="96">
        <v>0</v>
      </c>
      <c r="K22" s="96">
        <v>0</v>
      </c>
    </row>
    <row r="23" spans="1:11" ht="30.75" customHeight="1">
      <c r="A23" s="93" t="s">
        <v>451</v>
      </c>
      <c r="B23" s="99"/>
      <c r="C23" s="97" t="s">
        <v>452</v>
      </c>
      <c r="D23" s="97"/>
      <c r="E23" s="98">
        <f>E21+E22</f>
        <v>0</v>
      </c>
      <c r="F23" s="98">
        <f>F21+F22</f>
        <v>0</v>
      </c>
      <c r="G23" s="98">
        <f>G21+G22</f>
        <v>0</v>
      </c>
      <c r="H23" s="98">
        <f>H21+H22</f>
        <v>0</v>
      </c>
      <c r="I23" s="98">
        <f>I21+I22</f>
        <v>0</v>
      </c>
      <c r="J23" s="98">
        <f>J21+J22</f>
        <v>0</v>
      </c>
      <c r="K23" s="98">
        <f>K21+K22</f>
        <v>0</v>
      </c>
    </row>
    <row r="24" spans="1:11" ht="32.25" customHeight="1">
      <c r="A24" s="93" t="s">
        <v>453</v>
      </c>
      <c r="B24" s="99" t="s">
        <v>454</v>
      </c>
      <c r="C24" s="100" t="s">
        <v>412</v>
      </c>
      <c r="D24" s="100" t="s">
        <v>455</v>
      </c>
      <c r="E24" s="96">
        <v>1.2737</v>
      </c>
      <c r="F24" s="96">
        <v>0</v>
      </c>
      <c r="G24" s="96">
        <v>1.1827</v>
      </c>
      <c r="H24" s="96">
        <v>0</v>
      </c>
      <c r="I24" s="96">
        <v>1.2796</v>
      </c>
      <c r="J24" s="96">
        <v>0</v>
      </c>
      <c r="K24" s="96">
        <v>0.091</v>
      </c>
    </row>
    <row r="25" spans="1:11" ht="35.25" customHeight="1">
      <c r="A25" s="93" t="s">
        <v>456</v>
      </c>
      <c r="B25" s="99"/>
      <c r="C25" s="95" t="s">
        <v>415</v>
      </c>
      <c r="D25" s="95" t="s">
        <v>457</v>
      </c>
      <c r="E25" s="96">
        <v>0</v>
      </c>
      <c r="F25" s="96">
        <v>0</v>
      </c>
      <c r="G25" s="96">
        <v>0</v>
      </c>
      <c r="H25" s="96">
        <v>0</v>
      </c>
      <c r="I25" s="96">
        <v>0</v>
      </c>
      <c r="J25" s="96">
        <v>0</v>
      </c>
      <c r="K25" s="96">
        <v>0</v>
      </c>
    </row>
    <row r="26" spans="1:11" ht="42" customHeight="1">
      <c r="A26" s="93" t="s">
        <v>458</v>
      </c>
      <c r="B26" s="99"/>
      <c r="C26" s="97" t="s">
        <v>459</v>
      </c>
      <c r="D26" s="97"/>
      <c r="E26" s="98">
        <f>E24+E25</f>
        <v>1.2737</v>
      </c>
      <c r="F26" s="98">
        <f>F24+F25</f>
        <v>0</v>
      </c>
      <c r="G26" s="98">
        <f>G24+G25</f>
        <v>1.1827</v>
      </c>
      <c r="H26" s="98">
        <f>H24+H25</f>
        <v>0</v>
      </c>
      <c r="I26" s="98">
        <f>I24+I25</f>
        <v>1.2796</v>
      </c>
      <c r="J26" s="98">
        <f>J24+J25</f>
        <v>0</v>
      </c>
      <c r="K26" s="98">
        <f>K24+K25</f>
        <v>0.091</v>
      </c>
    </row>
    <row r="27" spans="1:11" ht="33" customHeight="1">
      <c r="A27" s="93" t="s">
        <v>460</v>
      </c>
      <c r="B27" s="99" t="s">
        <v>461</v>
      </c>
      <c r="C27" s="100" t="s">
        <v>412</v>
      </c>
      <c r="D27" s="100" t="s">
        <v>462</v>
      </c>
      <c r="E27" s="96">
        <v>0.4314</v>
      </c>
      <c r="F27" s="96">
        <v>0</v>
      </c>
      <c r="G27" s="96">
        <v>0.4333</v>
      </c>
      <c r="H27" s="96">
        <v>0</v>
      </c>
      <c r="I27" s="96">
        <v>0.4632</v>
      </c>
      <c r="J27" s="96">
        <v>0</v>
      </c>
      <c r="K27" s="96">
        <v>0.0977</v>
      </c>
    </row>
    <row r="28" spans="1:11" ht="39.75" customHeight="1">
      <c r="A28" s="93" t="s">
        <v>463</v>
      </c>
      <c r="B28" s="99"/>
      <c r="C28" s="95" t="s">
        <v>415</v>
      </c>
      <c r="D28" s="95" t="s">
        <v>464</v>
      </c>
      <c r="E28" s="96">
        <v>0.8696</v>
      </c>
      <c r="F28" s="96">
        <v>0</v>
      </c>
      <c r="G28" s="96">
        <v>0.7836</v>
      </c>
      <c r="H28" s="96">
        <v>0</v>
      </c>
      <c r="I28" s="96">
        <v>0.8383</v>
      </c>
      <c r="J28" s="96">
        <v>0</v>
      </c>
      <c r="K28" s="96">
        <v>0.1676</v>
      </c>
    </row>
    <row r="29" spans="1:11" ht="32.25" customHeight="1">
      <c r="A29" s="93" t="s">
        <v>465</v>
      </c>
      <c r="B29" s="99"/>
      <c r="C29" s="95" t="s">
        <v>418</v>
      </c>
      <c r="D29" s="95" t="s">
        <v>466</v>
      </c>
      <c r="E29" s="96">
        <v>0</v>
      </c>
      <c r="F29" s="96">
        <v>0</v>
      </c>
      <c r="G29" s="96">
        <v>0</v>
      </c>
      <c r="H29" s="96">
        <v>0</v>
      </c>
      <c r="I29" s="96">
        <v>0</v>
      </c>
      <c r="J29" s="96">
        <v>0</v>
      </c>
      <c r="K29" s="96">
        <v>0</v>
      </c>
    </row>
    <row r="30" spans="1:11" ht="30.75" customHeight="1">
      <c r="A30" s="93" t="s">
        <v>467</v>
      </c>
      <c r="B30" s="99"/>
      <c r="C30" s="95" t="s">
        <v>421</v>
      </c>
      <c r="D30" s="95" t="s">
        <v>468</v>
      </c>
      <c r="E30" s="96">
        <v>0</v>
      </c>
      <c r="F30" s="96">
        <v>0</v>
      </c>
      <c r="G30" s="96">
        <v>0</v>
      </c>
      <c r="H30" s="96">
        <v>0</v>
      </c>
      <c r="I30" s="96">
        <v>0</v>
      </c>
      <c r="J30" s="96">
        <v>0</v>
      </c>
      <c r="K30" s="96">
        <v>0</v>
      </c>
    </row>
    <row r="31" spans="1:11" ht="30" customHeight="1">
      <c r="A31" s="93" t="s">
        <v>469</v>
      </c>
      <c r="B31" s="99"/>
      <c r="C31" s="95" t="s">
        <v>424</v>
      </c>
      <c r="D31" s="95" t="s">
        <v>470</v>
      </c>
      <c r="E31" s="96">
        <v>0</v>
      </c>
      <c r="F31" s="96">
        <v>0</v>
      </c>
      <c r="G31" s="96">
        <v>0</v>
      </c>
      <c r="H31" s="96">
        <v>0</v>
      </c>
      <c r="I31" s="96">
        <v>0</v>
      </c>
      <c r="J31" s="96">
        <v>0</v>
      </c>
      <c r="K31" s="96">
        <v>0</v>
      </c>
    </row>
    <row r="32" spans="1:11" ht="32.25" customHeight="1">
      <c r="A32" s="93" t="s">
        <v>471</v>
      </c>
      <c r="B32" s="99"/>
      <c r="C32" s="95" t="s">
        <v>427</v>
      </c>
      <c r="D32" s="95" t="s">
        <v>472</v>
      </c>
      <c r="E32" s="96">
        <v>1.8584</v>
      </c>
      <c r="F32" s="96">
        <v>0</v>
      </c>
      <c r="G32" s="96">
        <v>1.7019</v>
      </c>
      <c r="H32" s="96">
        <v>0</v>
      </c>
      <c r="I32" s="96">
        <v>1.7207</v>
      </c>
      <c r="J32" s="96">
        <v>0</v>
      </c>
      <c r="K32" s="96">
        <v>1.4907</v>
      </c>
    </row>
    <row r="33" spans="1:11" ht="27.75" customHeight="1">
      <c r="A33" s="93" t="s">
        <v>473</v>
      </c>
      <c r="B33" s="99"/>
      <c r="C33" s="95" t="s">
        <v>430</v>
      </c>
      <c r="D33" s="95" t="s">
        <v>474</v>
      </c>
      <c r="E33" s="96">
        <v>0.712</v>
      </c>
      <c r="F33" s="96">
        <v>0</v>
      </c>
      <c r="G33" s="96">
        <v>0.74</v>
      </c>
      <c r="H33" s="96">
        <v>0</v>
      </c>
      <c r="I33" s="96">
        <v>0.8057</v>
      </c>
      <c r="J33" s="96">
        <v>0</v>
      </c>
      <c r="K33" s="96">
        <v>0</v>
      </c>
    </row>
    <row r="34" spans="1:11" ht="39.75" customHeight="1">
      <c r="A34" s="93" t="s">
        <v>475</v>
      </c>
      <c r="B34" s="99"/>
      <c r="C34" s="97" t="s">
        <v>476</v>
      </c>
      <c r="D34" s="97"/>
      <c r="E34" s="98">
        <f>SUM(E27:E33)</f>
        <v>3.8714000000000004</v>
      </c>
      <c r="F34" s="98">
        <f>SUM(F27:F33)</f>
        <v>0</v>
      </c>
      <c r="G34" s="98">
        <f>SUM(G27:G33)</f>
        <v>3.6588000000000003</v>
      </c>
      <c r="H34" s="98">
        <f>SUM(H27:H33)</f>
        <v>0</v>
      </c>
      <c r="I34" s="98">
        <f>SUM(I27:I33)</f>
        <v>3.8278999999999996</v>
      </c>
      <c r="J34" s="98">
        <f>SUM(J27:J33)</f>
        <v>0</v>
      </c>
      <c r="K34" s="98">
        <f>SUM(K27:K33)</f>
        <v>1.7559999999999998</v>
      </c>
    </row>
    <row r="35" spans="1:11" ht="39.75" customHeight="1">
      <c r="A35" s="93" t="s">
        <v>477</v>
      </c>
      <c r="B35" s="99" t="s">
        <v>478</v>
      </c>
      <c r="C35" s="100" t="s">
        <v>412</v>
      </c>
      <c r="D35" s="100" t="s">
        <v>479</v>
      </c>
      <c r="E35" s="96">
        <v>0</v>
      </c>
      <c r="F35" s="96">
        <v>0</v>
      </c>
      <c r="G35" s="96">
        <v>0</v>
      </c>
      <c r="H35" s="96">
        <v>0</v>
      </c>
      <c r="I35" s="96">
        <v>0</v>
      </c>
      <c r="J35" s="96">
        <v>0</v>
      </c>
      <c r="K35" s="96">
        <v>0</v>
      </c>
    </row>
    <row r="36" spans="1:11" ht="39.75" customHeight="1">
      <c r="A36" s="93" t="s">
        <v>480</v>
      </c>
      <c r="B36" s="99"/>
      <c r="C36" s="95" t="s">
        <v>415</v>
      </c>
      <c r="D36" s="95" t="s">
        <v>481</v>
      </c>
      <c r="E36" s="96">
        <v>0.2635</v>
      </c>
      <c r="F36" s="96">
        <v>0</v>
      </c>
      <c r="G36" s="96">
        <v>0.3329</v>
      </c>
      <c r="H36" s="96">
        <v>0</v>
      </c>
      <c r="I36" s="96">
        <v>0.3622</v>
      </c>
      <c r="J36" s="96">
        <v>0</v>
      </c>
      <c r="K36" s="96">
        <v>0.0031</v>
      </c>
    </row>
    <row r="37" spans="1:11" ht="44.25" customHeight="1">
      <c r="A37" s="93" t="s">
        <v>482</v>
      </c>
      <c r="B37" s="99"/>
      <c r="C37" s="97" t="s">
        <v>483</v>
      </c>
      <c r="D37" s="97"/>
      <c r="E37" s="98">
        <f>E35+E36</f>
        <v>0.2635</v>
      </c>
      <c r="F37" s="98">
        <f>F35+F36</f>
        <v>0</v>
      </c>
      <c r="G37" s="98">
        <f>G35+G36</f>
        <v>0.3329</v>
      </c>
      <c r="H37" s="98">
        <f>H35+H36</f>
        <v>0</v>
      </c>
      <c r="I37" s="98">
        <f>I35+I36</f>
        <v>0.3622</v>
      </c>
      <c r="J37" s="98">
        <f>J35+J36</f>
        <v>0</v>
      </c>
      <c r="K37" s="98">
        <f>K35+K36</f>
        <v>0.0031</v>
      </c>
    </row>
    <row r="38" spans="1:11" ht="26.25" customHeight="1">
      <c r="A38" s="93" t="s">
        <v>484</v>
      </c>
      <c r="B38" s="99" t="s">
        <v>485</v>
      </c>
      <c r="C38" s="100" t="s">
        <v>412</v>
      </c>
      <c r="D38" s="100" t="s">
        <v>486</v>
      </c>
      <c r="E38" s="96">
        <v>1.9032</v>
      </c>
      <c r="F38" s="96">
        <v>0</v>
      </c>
      <c r="G38" s="96">
        <v>1.864</v>
      </c>
      <c r="H38" s="96">
        <v>0</v>
      </c>
      <c r="I38" s="96">
        <v>0.5954</v>
      </c>
      <c r="J38" s="96">
        <v>0</v>
      </c>
      <c r="K38" s="96">
        <v>16.1507</v>
      </c>
    </row>
    <row r="39" spans="1:11" ht="26.25" customHeight="1">
      <c r="A39" s="93" t="s">
        <v>487</v>
      </c>
      <c r="B39" s="99"/>
      <c r="C39" s="95" t="s">
        <v>415</v>
      </c>
      <c r="D39" s="95" t="s">
        <v>488</v>
      </c>
      <c r="E39" s="96">
        <v>0</v>
      </c>
      <c r="F39" s="96">
        <v>0</v>
      </c>
      <c r="G39" s="96">
        <v>0</v>
      </c>
      <c r="H39" s="96">
        <v>0</v>
      </c>
      <c r="I39" s="96">
        <v>0</v>
      </c>
      <c r="J39" s="96">
        <v>0</v>
      </c>
      <c r="K39" s="96">
        <v>0</v>
      </c>
    </row>
    <row r="40" spans="1:11" ht="39.75" customHeight="1">
      <c r="A40" s="93" t="s">
        <v>489</v>
      </c>
      <c r="B40" s="99"/>
      <c r="C40" s="97" t="s">
        <v>490</v>
      </c>
      <c r="D40" s="97"/>
      <c r="E40" s="98">
        <f>E38+E39</f>
        <v>1.9032</v>
      </c>
      <c r="F40" s="98">
        <f>F38+F39</f>
        <v>0</v>
      </c>
      <c r="G40" s="98">
        <f>G38+G39</f>
        <v>1.864</v>
      </c>
      <c r="H40" s="98">
        <f>H38+H39</f>
        <v>0</v>
      </c>
      <c r="I40" s="98">
        <f>I38+I39</f>
        <v>0.5954</v>
      </c>
      <c r="J40" s="98">
        <f>J38+J39</f>
        <v>0</v>
      </c>
      <c r="K40" s="98">
        <f>K38+K39</f>
        <v>16.1507</v>
      </c>
    </row>
    <row r="41" spans="1:11" ht="33.75" customHeight="1">
      <c r="A41" s="93" t="s">
        <v>491</v>
      </c>
      <c r="B41" s="99" t="s">
        <v>492</v>
      </c>
      <c r="C41" s="100" t="s">
        <v>412</v>
      </c>
      <c r="D41" s="100" t="s">
        <v>493</v>
      </c>
      <c r="E41" s="96">
        <v>0</v>
      </c>
      <c r="F41" s="96">
        <v>0</v>
      </c>
      <c r="G41" s="96">
        <v>0</v>
      </c>
      <c r="H41" s="96">
        <v>0</v>
      </c>
      <c r="I41" s="96">
        <v>0</v>
      </c>
      <c r="J41" s="96">
        <v>0</v>
      </c>
      <c r="K41" s="96">
        <v>0</v>
      </c>
    </row>
    <row r="42" spans="1:11" ht="39.75" customHeight="1">
      <c r="A42" s="93" t="s">
        <v>494</v>
      </c>
      <c r="B42" s="99"/>
      <c r="C42" s="97" t="s">
        <v>495</v>
      </c>
      <c r="D42" s="97"/>
      <c r="E42" s="98">
        <f>E41</f>
        <v>0</v>
      </c>
      <c r="F42" s="98">
        <f>F41</f>
        <v>0</v>
      </c>
      <c r="G42" s="98">
        <f>G41</f>
        <v>0</v>
      </c>
      <c r="H42" s="98">
        <f>H41</f>
        <v>0</v>
      </c>
      <c r="I42" s="98">
        <f>I41</f>
        <v>0</v>
      </c>
      <c r="J42" s="98">
        <f>J41</f>
        <v>0</v>
      </c>
      <c r="K42" s="98">
        <f>K41</f>
        <v>0</v>
      </c>
    </row>
    <row r="43" spans="1:11" ht="39.75" customHeight="1">
      <c r="A43" s="93" t="s">
        <v>496</v>
      </c>
      <c r="B43" s="99" t="s">
        <v>497</v>
      </c>
      <c r="C43" s="100" t="s">
        <v>412</v>
      </c>
      <c r="D43" s="100" t="s">
        <v>498</v>
      </c>
      <c r="E43" s="96">
        <v>0.3977</v>
      </c>
      <c r="F43" s="96">
        <v>0</v>
      </c>
      <c r="G43" s="96">
        <v>0.0263</v>
      </c>
      <c r="H43" s="96">
        <v>0</v>
      </c>
      <c r="I43" s="96">
        <v>0.0043</v>
      </c>
      <c r="J43" s="96">
        <v>0</v>
      </c>
      <c r="K43" s="96">
        <v>0.275</v>
      </c>
    </row>
    <row r="44" spans="1:11" ht="48" customHeight="1">
      <c r="A44" s="93" t="s">
        <v>499</v>
      </c>
      <c r="B44" s="99"/>
      <c r="C44" s="95" t="s">
        <v>415</v>
      </c>
      <c r="D44" s="95" t="s">
        <v>500</v>
      </c>
      <c r="E44" s="96">
        <v>1.4742</v>
      </c>
      <c r="F44" s="96">
        <v>0</v>
      </c>
      <c r="G44" s="96">
        <v>1.3956</v>
      </c>
      <c r="H44" s="96">
        <v>0</v>
      </c>
      <c r="I44" s="96">
        <v>0.2188</v>
      </c>
      <c r="J44" s="96">
        <v>0</v>
      </c>
      <c r="K44" s="96">
        <v>14.6491</v>
      </c>
    </row>
    <row r="45" spans="1:11" ht="44.25" customHeight="1">
      <c r="A45" s="93" t="s">
        <v>501</v>
      </c>
      <c r="B45" s="99"/>
      <c r="C45" s="97" t="s">
        <v>502</v>
      </c>
      <c r="D45" s="97"/>
      <c r="E45" s="98">
        <f>E43+E44</f>
        <v>1.8719</v>
      </c>
      <c r="F45" s="98">
        <f>F43+F44</f>
        <v>0</v>
      </c>
      <c r="G45" s="98">
        <f>G43+G44</f>
        <v>1.4219</v>
      </c>
      <c r="H45" s="98">
        <f>H43+H44</f>
        <v>0</v>
      </c>
      <c r="I45" s="98">
        <f>I43+I44</f>
        <v>0.2231</v>
      </c>
      <c r="J45" s="98">
        <f>J43+J44</f>
        <v>0</v>
      </c>
      <c r="K45" s="98">
        <f>K43+K44</f>
        <v>14.924100000000001</v>
      </c>
    </row>
    <row r="46" spans="1:11" ht="28.5" customHeight="1">
      <c r="A46" s="93" t="s">
        <v>503</v>
      </c>
      <c r="B46" s="99" t="s">
        <v>504</v>
      </c>
      <c r="C46" s="100" t="s">
        <v>412</v>
      </c>
      <c r="D46" s="100" t="s">
        <v>505</v>
      </c>
      <c r="E46" s="96">
        <v>10.5416</v>
      </c>
      <c r="F46" s="96">
        <v>0</v>
      </c>
      <c r="G46" s="96">
        <v>12.5708</v>
      </c>
      <c r="H46" s="96">
        <v>0</v>
      </c>
      <c r="I46" s="96">
        <v>12.2533</v>
      </c>
      <c r="J46" s="96">
        <v>63.4086</v>
      </c>
      <c r="K46" s="96">
        <v>16.1469</v>
      </c>
    </row>
    <row r="47" spans="1:11" ht="32.25" customHeight="1">
      <c r="A47" s="93" t="s">
        <v>506</v>
      </c>
      <c r="B47" s="99"/>
      <c r="C47" s="95" t="s">
        <v>415</v>
      </c>
      <c r="D47" s="95" t="s">
        <v>507</v>
      </c>
      <c r="E47" s="96">
        <v>0.6529</v>
      </c>
      <c r="F47" s="96">
        <v>0</v>
      </c>
      <c r="G47" s="96">
        <v>0.6409</v>
      </c>
      <c r="H47" s="96">
        <v>0</v>
      </c>
      <c r="I47" s="96">
        <v>0.5348</v>
      </c>
      <c r="J47" s="96">
        <v>0</v>
      </c>
      <c r="K47" s="96">
        <v>1.8352</v>
      </c>
    </row>
    <row r="48" spans="1:11" ht="17.25" customHeight="1">
      <c r="A48" s="93" t="s">
        <v>508</v>
      </c>
      <c r="B48" s="99"/>
      <c r="C48" s="95" t="s">
        <v>418</v>
      </c>
      <c r="D48" s="95" t="s">
        <v>509</v>
      </c>
      <c r="E48" s="96">
        <v>6.996</v>
      </c>
      <c r="F48" s="96">
        <v>0</v>
      </c>
      <c r="G48" s="96">
        <v>6.3602</v>
      </c>
      <c r="H48" s="96">
        <v>0</v>
      </c>
      <c r="I48" s="96">
        <v>6.7165</v>
      </c>
      <c r="J48" s="96">
        <v>0</v>
      </c>
      <c r="K48" s="96">
        <v>2.3473</v>
      </c>
    </row>
    <row r="49" spans="1:11" ht="30" customHeight="1">
      <c r="A49" s="93" t="s">
        <v>510</v>
      </c>
      <c r="B49" s="99"/>
      <c r="C49" s="95" t="s">
        <v>421</v>
      </c>
      <c r="D49" s="95" t="s">
        <v>511</v>
      </c>
      <c r="E49" s="96">
        <v>4.4343</v>
      </c>
      <c r="F49" s="96">
        <v>0</v>
      </c>
      <c r="G49" s="96">
        <v>4.2627</v>
      </c>
      <c r="H49" s="96">
        <v>0</v>
      </c>
      <c r="I49" s="96">
        <v>5.4298</v>
      </c>
      <c r="J49" s="96">
        <v>7.7791</v>
      </c>
      <c r="K49" s="96">
        <v>-8.8807</v>
      </c>
    </row>
    <row r="50" spans="1:11" ht="36" customHeight="1">
      <c r="A50" s="93" t="s">
        <v>512</v>
      </c>
      <c r="B50" s="99"/>
      <c r="C50" s="95" t="s">
        <v>424</v>
      </c>
      <c r="D50" s="95" t="s">
        <v>513</v>
      </c>
      <c r="E50" s="96">
        <v>0.0278</v>
      </c>
      <c r="F50" s="96">
        <v>0</v>
      </c>
      <c r="G50" s="96">
        <v>0.0263</v>
      </c>
      <c r="H50" s="96">
        <v>0</v>
      </c>
      <c r="I50" s="96">
        <v>0</v>
      </c>
      <c r="J50" s="96">
        <v>0</v>
      </c>
      <c r="K50" s="96">
        <v>0.3229</v>
      </c>
    </row>
    <row r="51" spans="1:11" ht="39.75" customHeight="1">
      <c r="A51" s="93" t="s">
        <v>514</v>
      </c>
      <c r="B51" s="99"/>
      <c r="C51" s="95" t="s">
        <v>427</v>
      </c>
      <c r="D51" s="95" t="s">
        <v>515</v>
      </c>
      <c r="E51" s="96">
        <v>0</v>
      </c>
      <c r="F51" s="96">
        <v>0</v>
      </c>
      <c r="G51" s="96">
        <v>0</v>
      </c>
      <c r="H51" s="96">
        <v>0</v>
      </c>
      <c r="I51" s="96">
        <v>0</v>
      </c>
      <c r="J51" s="96">
        <v>0</v>
      </c>
      <c r="K51" s="96">
        <v>0</v>
      </c>
    </row>
    <row r="52" spans="1:11" ht="39.75" customHeight="1">
      <c r="A52" s="93" t="s">
        <v>516</v>
      </c>
      <c r="B52" s="99"/>
      <c r="C52" s="95" t="s">
        <v>430</v>
      </c>
      <c r="D52" s="95" t="s">
        <v>517</v>
      </c>
      <c r="E52" s="96">
        <v>0</v>
      </c>
      <c r="F52" s="96">
        <v>0</v>
      </c>
      <c r="G52" s="96">
        <v>0</v>
      </c>
      <c r="H52" s="96">
        <v>0</v>
      </c>
      <c r="I52" s="96">
        <v>0</v>
      </c>
      <c r="J52" s="96">
        <v>0</v>
      </c>
      <c r="K52" s="96">
        <v>0</v>
      </c>
    </row>
    <row r="53" spans="1:11" ht="39.75" customHeight="1">
      <c r="A53" s="93" t="s">
        <v>518</v>
      </c>
      <c r="B53" s="99"/>
      <c r="C53" s="95" t="s">
        <v>433</v>
      </c>
      <c r="D53" s="95" t="s">
        <v>519</v>
      </c>
      <c r="E53" s="96">
        <v>0</v>
      </c>
      <c r="F53" s="96">
        <v>0</v>
      </c>
      <c r="G53" s="96">
        <v>0</v>
      </c>
      <c r="H53" s="96">
        <v>0</v>
      </c>
      <c r="I53" s="96">
        <v>0</v>
      </c>
      <c r="J53" s="96">
        <v>0</v>
      </c>
      <c r="K53" s="96">
        <v>0</v>
      </c>
    </row>
    <row r="54" spans="1:11" ht="58.5" customHeight="1">
      <c r="A54" s="93" t="s">
        <v>520</v>
      </c>
      <c r="B54" s="99"/>
      <c r="C54" s="97" t="s">
        <v>521</v>
      </c>
      <c r="D54" s="97"/>
      <c r="E54" s="98">
        <f>SUM(E46:E53)</f>
        <v>22.6526</v>
      </c>
      <c r="F54" s="98">
        <f>SUM(F46:F53)</f>
        <v>0</v>
      </c>
      <c r="G54" s="98">
        <f>SUM(G46:G53)</f>
        <v>23.860899999999997</v>
      </c>
      <c r="H54" s="98">
        <f>SUM(H46:H53)</f>
        <v>0</v>
      </c>
      <c r="I54" s="98">
        <f>SUM(I46:I53)</f>
        <v>24.9344</v>
      </c>
      <c r="J54" s="98">
        <f>SUM(J46:J53)</f>
        <v>71.1877</v>
      </c>
      <c r="K54" s="98">
        <f>SUM(K46:K53)</f>
        <v>11.771600000000001</v>
      </c>
    </row>
    <row r="55" spans="1:11" ht="30.75" customHeight="1">
      <c r="A55" s="93" t="s">
        <v>522</v>
      </c>
      <c r="B55" s="99" t="s">
        <v>523</v>
      </c>
      <c r="C55" s="100" t="s">
        <v>412</v>
      </c>
      <c r="D55" s="100" t="s">
        <v>524</v>
      </c>
      <c r="E55" s="96">
        <v>0</v>
      </c>
      <c r="F55" s="96">
        <v>0</v>
      </c>
      <c r="G55" s="96">
        <v>0</v>
      </c>
      <c r="H55" s="96">
        <v>0</v>
      </c>
      <c r="I55" s="96">
        <v>0</v>
      </c>
      <c r="J55" s="96">
        <v>0</v>
      </c>
      <c r="K55" s="96">
        <v>0</v>
      </c>
    </row>
    <row r="56" spans="1:11" ht="31.5" customHeight="1">
      <c r="A56" s="93" t="s">
        <v>525</v>
      </c>
      <c r="B56" s="99"/>
      <c r="C56" s="95" t="s">
        <v>415</v>
      </c>
      <c r="D56" s="95" t="s">
        <v>526</v>
      </c>
      <c r="E56" s="96">
        <v>0</v>
      </c>
      <c r="F56" s="96">
        <v>0</v>
      </c>
      <c r="G56" s="96">
        <v>0</v>
      </c>
      <c r="H56" s="96">
        <v>0</v>
      </c>
      <c r="I56" s="96">
        <v>0</v>
      </c>
      <c r="J56" s="96">
        <v>0</v>
      </c>
      <c r="K56" s="96">
        <v>0</v>
      </c>
    </row>
    <row r="57" spans="1:11" ht="30.75" customHeight="1">
      <c r="A57" s="93" t="s">
        <v>527</v>
      </c>
      <c r="B57" s="99"/>
      <c r="C57" s="95" t="s">
        <v>418</v>
      </c>
      <c r="D57" s="95" t="s">
        <v>528</v>
      </c>
      <c r="E57" s="96">
        <v>0</v>
      </c>
      <c r="F57" s="96">
        <v>0</v>
      </c>
      <c r="G57" s="96">
        <v>0</v>
      </c>
      <c r="H57" s="96">
        <v>0</v>
      </c>
      <c r="I57" s="96">
        <v>0</v>
      </c>
      <c r="J57" s="96">
        <v>0</v>
      </c>
      <c r="K57" s="96">
        <v>0</v>
      </c>
    </row>
    <row r="58" spans="1:11" ht="39.75" customHeight="1">
      <c r="A58" s="93" t="s">
        <v>529</v>
      </c>
      <c r="B58" s="99"/>
      <c r="C58" s="95" t="s">
        <v>421</v>
      </c>
      <c r="D58" s="95" t="s">
        <v>530</v>
      </c>
      <c r="E58" s="96">
        <v>0</v>
      </c>
      <c r="F58" s="96">
        <v>0</v>
      </c>
      <c r="G58" s="96">
        <v>0</v>
      </c>
      <c r="H58" s="96">
        <v>0</v>
      </c>
      <c r="I58" s="96">
        <v>0</v>
      </c>
      <c r="J58" s="96">
        <v>0</v>
      </c>
      <c r="K58" s="96">
        <v>0</v>
      </c>
    </row>
    <row r="59" spans="1:11" ht="39.75" customHeight="1">
      <c r="A59" s="93" t="s">
        <v>531</v>
      </c>
      <c r="B59" s="99"/>
      <c r="C59" s="95" t="s">
        <v>424</v>
      </c>
      <c r="D59" s="95" t="s">
        <v>532</v>
      </c>
      <c r="E59" s="96">
        <v>10.8973</v>
      </c>
      <c r="F59" s="96">
        <v>0</v>
      </c>
      <c r="G59" s="96">
        <v>12.6749</v>
      </c>
      <c r="H59" s="96">
        <v>0</v>
      </c>
      <c r="I59" s="96">
        <v>6.1411</v>
      </c>
      <c r="J59" s="96">
        <v>11.4342</v>
      </c>
      <c r="K59" s="96">
        <v>86.2566</v>
      </c>
    </row>
    <row r="60" spans="1:11" ht="47.25" customHeight="1">
      <c r="A60" s="93" t="s">
        <v>533</v>
      </c>
      <c r="B60" s="99"/>
      <c r="C60" s="97" t="s">
        <v>534</v>
      </c>
      <c r="D60" s="97"/>
      <c r="E60" s="98">
        <f>SUM(E55:E59)</f>
        <v>10.8973</v>
      </c>
      <c r="F60" s="98">
        <f>SUM(F55:F59)</f>
        <v>0</v>
      </c>
      <c r="G60" s="98">
        <f>SUM(G55:G59)</f>
        <v>12.6749</v>
      </c>
      <c r="H60" s="98">
        <f>SUM(H55:H59)</f>
        <v>0</v>
      </c>
      <c r="I60" s="98">
        <f>SUM(I55:I59)</f>
        <v>6.1411</v>
      </c>
      <c r="J60" s="98">
        <f>SUM(J55:J59)</f>
        <v>11.4342</v>
      </c>
      <c r="K60" s="98">
        <f>SUM(K55:K59)</f>
        <v>86.2566</v>
      </c>
    </row>
    <row r="61" spans="1:11" ht="33.75" customHeight="1">
      <c r="A61" s="93" t="s">
        <v>535</v>
      </c>
      <c r="B61" s="99" t="s">
        <v>536</v>
      </c>
      <c r="C61" s="100" t="s">
        <v>412</v>
      </c>
      <c r="D61" s="100" t="s">
        <v>537</v>
      </c>
      <c r="E61" s="96">
        <v>0.1224</v>
      </c>
      <c r="F61" s="96">
        <v>0</v>
      </c>
      <c r="G61" s="96">
        <v>0.0757</v>
      </c>
      <c r="H61" s="96">
        <v>0</v>
      </c>
      <c r="I61" s="96">
        <v>0.0604</v>
      </c>
      <c r="J61" s="96">
        <v>0</v>
      </c>
      <c r="K61" s="96">
        <v>0.2485</v>
      </c>
    </row>
    <row r="62" spans="1:11" ht="32.25" customHeight="1">
      <c r="A62" s="93" t="s">
        <v>538</v>
      </c>
      <c r="B62" s="99"/>
      <c r="C62" s="95" t="s">
        <v>415</v>
      </c>
      <c r="D62" s="95" t="s">
        <v>539</v>
      </c>
      <c r="E62" s="96">
        <v>0</v>
      </c>
      <c r="F62" s="96">
        <v>0</v>
      </c>
      <c r="G62" s="96">
        <v>0</v>
      </c>
      <c r="H62" s="96">
        <v>0</v>
      </c>
      <c r="I62" s="96">
        <v>0</v>
      </c>
      <c r="J62" s="96">
        <v>0</v>
      </c>
      <c r="K62" s="96">
        <v>0</v>
      </c>
    </row>
    <row r="63" spans="1:11" ht="30" customHeight="1">
      <c r="A63" s="93" t="s">
        <v>540</v>
      </c>
      <c r="B63" s="99"/>
      <c r="C63" s="97" t="s">
        <v>541</v>
      </c>
      <c r="D63" s="97"/>
      <c r="E63" s="98">
        <f>E61+E62</f>
        <v>0.1224</v>
      </c>
      <c r="F63" s="98">
        <f>F61+F62</f>
        <v>0</v>
      </c>
      <c r="G63" s="98">
        <f>G61+G62</f>
        <v>0.0757</v>
      </c>
      <c r="H63" s="98">
        <f>H61+H62</f>
        <v>0</v>
      </c>
      <c r="I63" s="98">
        <f>I61+I62</f>
        <v>0.0604</v>
      </c>
      <c r="J63" s="98">
        <f>J61+J62</f>
        <v>0</v>
      </c>
      <c r="K63" s="98">
        <f>K61+K62</f>
        <v>0.2485</v>
      </c>
    </row>
    <row r="64" spans="1:11" ht="39.75" customHeight="1">
      <c r="A64" s="93" t="s">
        <v>542</v>
      </c>
      <c r="B64" s="99" t="s">
        <v>543</v>
      </c>
      <c r="C64" s="100" t="s">
        <v>412</v>
      </c>
      <c r="D64" s="100" t="s">
        <v>544</v>
      </c>
      <c r="E64" s="96">
        <v>0.2496</v>
      </c>
      <c r="F64" s="96">
        <v>0</v>
      </c>
      <c r="G64" s="96">
        <v>0.2364</v>
      </c>
      <c r="H64" s="96">
        <v>0</v>
      </c>
      <c r="I64" s="96">
        <v>0.2573</v>
      </c>
      <c r="J64" s="96">
        <v>0</v>
      </c>
      <c r="K64" s="96">
        <v>0</v>
      </c>
    </row>
    <row r="65" spans="1:11" ht="30" customHeight="1">
      <c r="A65" s="93" t="s">
        <v>545</v>
      </c>
      <c r="B65" s="99"/>
      <c r="C65" s="95" t="s">
        <v>415</v>
      </c>
      <c r="D65" s="95" t="s">
        <v>546</v>
      </c>
      <c r="E65" s="96">
        <v>0.6682</v>
      </c>
      <c r="F65" s="96">
        <v>0</v>
      </c>
      <c r="G65" s="96">
        <v>0.3974</v>
      </c>
      <c r="H65" s="96">
        <v>0</v>
      </c>
      <c r="I65" s="96">
        <v>0.4216</v>
      </c>
      <c r="J65" s="96">
        <v>0</v>
      </c>
      <c r="K65" s="96">
        <v>0.125</v>
      </c>
    </row>
    <row r="66" spans="1:11" ht="27" customHeight="1">
      <c r="A66" s="93" t="s">
        <v>547</v>
      </c>
      <c r="B66" s="99"/>
      <c r="C66" s="95" t="s">
        <v>418</v>
      </c>
      <c r="D66" s="95" t="s">
        <v>548</v>
      </c>
      <c r="E66" s="96">
        <v>0.3414</v>
      </c>
      <c r="F66" s="96">
        <v>0</v>
      </c>
      <c r="G66" s="96">
        <v>0.3233</v>
      </c>
      <c r="H66" s="96">
        <v>0</v>
      </c>
      <c r="I66" s="96">
        <v>0.352</v>
      </c>
      <c r="J66" s="96">
        <v>0</v>
      </c>
      <c r="K66" s="96">
        <v>0</v>
      </c>
    </row>
    <row r="67" spans="1:11" ht="39.75" customHeight="1">
      <c r="A67" s="93" t="s">
        <v>549</v>
      </c>
      <c r="B67" s="99"/>
      <c r="C67" s="95" t="s">
        <v>421</v>
      </c>
      <c r="D67" s="95" t="s">
        <v>550</v>
      </c>
      <c r="E67" s="96">
        <v>0.3588</v>
      </c>
      <c r="F67" s="96">
        <v>0</v>
      </c>
      <c r="G67" s="96">
        <v>0.3484</v>
      </c>
      <c r="H67" s="96">
        <v>0</v>
      </c>
      <c r="I67" s="96">
        <v>0.3792</v>
      </c>
      <c r="J67" s="96">
        <v>0</v>
      </c>
      <c r="K67" s="96">
        <v>0.0012</v>
      </c>
    </row>
    <row r="68" spans="1:11" ht="27.75" customHeight="1">
      <c r="A68" s="93" t="s">
        <v>551</v>
      </c>
      <c r="B68" s="99"/>
      <c r="C68" s="95" t="s">
        <v>424</v>
      </c>
      <c r="D68" s="95" t="s">
        <v>552</v>
      </c>
      <c r="E68" s="96">
        <v>0.0834</v>
      </c>
      <c r="F68" s="96">
        <v>0</v>
      </c>
      <c r="G68" s="96">
        <v>0.0768</v>
      </c>
      <c r="H68" s="96">
        <v>0</v>
      </c>
      <c r="I68" s="96">
        <v>0.0618</v>
      </c>
      <c r="J68" s="96">
        <v>0</v>
      </c>
      <c r="K68" s="96">
        <v>0.2454</v>
      </c>
    </row>
    <row r="69" spans="1:11" ht="29.25" customHeight="1">
      <c r="A69" s="93" t="s">
        <v>553</v>
      </c>
      <c r="B69" s="99"/>
      <c r="C69" s="95" t="s">
        <v>427</v>
      </c>
      <c r="D69" s="95" t="s">
        <v>554</v>
      </c>
      <c r="E69" s="96">
        <v>0</v>
      </c>
      <c r="F69" s="96">
        <v>0</v>
      </c>
      <c r="G69" s="96">
        <v>0</v>
      </c>
      <c r="H69" s="96">
        <v>0</v>
      </c>
      <c r="I69" s="96">
        <v>0</v>
      </c>
      <c r="J69" s="96">
        <v>0</v>
      </c>
      <c r="K69" s="96">
        <v>0</v>
      </c>
    </row>
    <row r="70" spans="1:11" ht="41.25" customHeight="1">
      <c r="A70" s="93" t="s">
        <v>555</v>
      </c>
      <c r="B70" s="99"/>
      <c r="C70" s="95" t="s">
        <v>430</v>
      </c>
      <c r="D70" s="95" t="s">
        <v>556</v>
      </c>
      <c r="E70" s="96">
        <v>1.5089</v>
      </c>
      <c r="F70" s="96">
        <v>0</v>
      </c>
      <c r="G70" s="96">
        <v>1.4283</v>
      </c>
      <c r="H70" s="96">
        <v>0</v>
      </c>
      <c r="I70" s="96">
        <v>1.555</v>
      </c>
      <c r="J70" s="96">
        <v>0</v>
      </c>
      <c r="K70" s="96">
        <v>0.0011</v>
      </c>
    </row>
    <row r="71" spans="1:11" ht="30" customHeight="1">
      <c r="A71" s="93" t="s">
        <v>557</v>
      </c>
      <c r="B71" s="99"/>
      <c r="C71" s="95" t="s">
        <v>433</v>
      </c>
      <c r="D71" s="95" t="s">
        <v>558</v>
      </c>
      <c r="E71" s="96">
        <v>0.0834</v>
      </c>
      <c r="F71" s="96">
        <v>0</v>
      </c>
      <c r="G71" s="96">
        <v>0.4074</v>
      </c>
      <c r="H71" s="96">
        <v>0</v>
      </c>
      <c r="I71" s="96">
        <v>0.4428</v>
      </c>
      <c r="J71" s="96">
        <v>0</v>
      </c>
      <c r="K71" s="96">
        <v>0.009</v>
      </c>
    </row>
    <row r="72" spans="1:11" ht="23.25" customHeight="1">
      <c r="A72" s="93" t="s">
        <v>559</v>
      </c>
      <c r="B72" s="99"/>
      <c r="C72" s="95" t="s">
        <v>436</v>
      </c>
      <c r="D72" s="95" t="s">
        <v>560</v>
      </c>
      <c r="E72" s="96">
        <v>1.7267</v>
      </c>
      <c r="F72" s="96">
        <v>0</v>
      </c>
      <c r="G72" s="96">
        <v>1.6193</v>
      </c>
      <c r="H72" s="96">
        <v>0</v>
      </c>
      <c r="I72" s="96">
        <v>1.308</v>
      </c>
      <c r="J72" s="96">
        <v>0</v>
      </c>
      <c r="K72" s="96">
        <v>5.1258</v>
      </c>
    </row>
    <row r="73" spans="1:11" ht="50.25" customHeight="1">
      <c r="A73" s="93" t="s">
        <v>561</v>
      </c>
      <c r="B73" s="99"/>
      <c r="C73" s="97" t="s">
        <v>562</v>
      </c>
      <c r="D73" s="97"/>
      <c r="E73" s="98">
        <f>SUM(E64:E72)</f>
        <v>5.0203999999999995</v>
      </c>
      <c r="F73" s="98">
        <f>SUM(F64:F72)</f>
        <v>0</v>
      </c>
      <c r="G73" s="98">
        <f>SUM(G64:G72)</f>
        <v>4.8373</v>
      </c>
      <c r="H73" s="98">
        <f>SUM(H64:H72)</f>
        <v>0</v>
      </c>
      <c r="I73" s="98">
        <f>SUM(I64:I72)</f>
        <v>4.7777</v>
      </c>
      <c r="J73" s="98">
        <f>SUM(J64:J72)</f>
        <v>0</v>
      </c>
      <c r="K73" s="98">
        <f>SUM(K64:K72)</f>
        <v>5.5075</v>
      </c>
    </row>
    <row r="74" spans="1:11" ht="44.25" customHeight="1">
      <c r="A74" s="93" t="s">
        <v>563</v>
      </c>
      <c r="B74" s="99" t="s">
        <v>564</v>
      </c>
      <c r="C74" s="100" t="s">
        <v>412</v>
      </c>
      <c r="D74" s="100" t="s">
        <v>565</v>
      </c>
      <c r="E74" s="96">
        <v>0</v>
      </c>
      <c r="F74" s="96">
        <v>0</v>
      </c>
      <c r="G74" s="96">
        <v>0</v>
      </c>
      <c r="H74" s="96">
        <v>0</v>
      </c>
      <c r="I74" s="96">
        <v>0</v>
      </c>
      <c r="J74" s="96">
        <v>0</v>
      </c>
      <c r="K74" s="96">
        <v>0</v>
      </c>
    </row>
    <row r="75" spans="1:11" ht="55.5" customHeight="1">
      <c r="A75" s="93" t="s">
        <v>566</v>
      </c>
      <c r="B75" s="99"/>
      <c r="C75" s="95" t="s">
        <v>415</v>
      </c>
      <c r="D75" s="95" t="s">
        <v>567</v>
      </c>
      <c r="E75" s="96">
        <v>0</v>
      </c>
      <c r="F75" s="96">
        <v>0</v>
      </c>
      <c r="G75" s="96">
        <v>0</v>
      </c>
      <c r="H75" s="96">
        <v>0</v>
      </c>
      <c r="I75" s="96">
        <v>0</v>
      </c>
      <c r="J75" s="96">
        <v>0</v>
      </c>
      <c r="K75" s="96">
        <v>0</v>
      </c>
    </row>
    <row r="76" spans="1:11" ht="49.5" customHeight="1">
      <c r="A76" s="93" t="s">
        <v>568</v>
      </c>
      <c r="B76" s="99"/>
      <c r="C76" s="95" t="s">
        <v>418</v>
      </c>
      <c r="D76" s="95" t="s">
        <v>569</v>
      </c>
      <c r="E76" s="96">
        <v>0</v>
      </c>
      <c r="F76" s="96">
        <v>0</v>
      </c>
      <c r="G76" s="96">
        <v>0</v>
      </c>
      <c r="H76" s="96">
        <v>0</v>
      </c>
      <c r="I76" s="96">
        <v>0</v>
      </c>
      <c r="J76" s="96">
        <v>0</v>
      </c>
      <c r="K76" s="96">
        <v>0</v>
      </c>
    </row>
    <row r="77" spans="1:11" ht="40.5" customHeight="1">
      <c r="A77" s="93" t="s">
        <v>570</v>
      </c>
      <c r="B77" s="99"/>
      <c r="C77" s="95" t="s">
        <v>421</v>
      </c>
      <c r="D77" s="95" t="s">
        <v>571</v>
      </c>
      <c r="E77" s="96">
        <v>0</v>
      </c>
      <c r="F77" s="96">
        <v>0</v>
      </c>
      <c r="G77" s="96">
        <v>0</v>
      </c>
      <c r="H77" s="96">
        <v>0</v>
      </c>
      <c r="I77" s="96">
        <v>0</v>
      </c>
      <c r="J77" s="96">
        <v>0</v>
      </c>
      <c r="K77" s="96">
        <v>0</v>
      </c>
    </row>
    <row r="78" spans="1:11" ht="39.75" customHeight="1">
      <c r="A78" s="93" t="s">
        <v>572</v>
      </c>
      <c r="B78" s="99"/>
      <c r="C78" s="95" t="s">
        <v>424</v>
      </c>
      <c r="D78" s="95" t="s">
        <v>573</v>
      </c>
      <c r="E78" s="96">
        <v>0</v>
      </c>
      <c r="F78" s="96">
        <v>0</v>
      </c>
      <c r="G78" s="96">
        <v>0</v>
      </c>
      <c r="H78" s="96">
        <v>0</v>
      </c>
      <c r="I78" s="96">
        <v>0</v>
      </c>
      <c r="J78" s="96">
        <v>0</v>
      </c>
      <c r="K78" s="96">
        <v>0</v>
      </c>
    </row>
    <row r="79" spans="1:11" ht="34.5" customHeight="1">
      <c r="A79" s="93" t="s">
        <v>574</v>
      </c>
      <c r="B79" s="99"/>
      <c r="C79" s="95" t="s">
        <v>427</v>
      </c>
      <c r="D79" s="95" t="s">
        <v>575</v>
      </c>
      <c r="E79" s="96">
        <v>0</v>
      </c>
      <c r="F79" s="96">
        <v>0</v>
      </c>
      <c r="G79" s="96">
        <v>0</v>
      </c>
      <c r="H79" s="96">
        <v>0</v>
      </c>
      <c r="I79" s="96">
        <v>0</v>
      </c>
      <c r="J79" s="96">
        <v>0</v>
      </c>
      <c r="K79" s="96">
        <v>0</v>
      </c>
    </row>
    <row r="80" spans="1:11" ht="25.5" customHeight="1">
      <c r="A80" s="93" t="s">
        <v>576</v>
      </c>
      <c r="B80" s="99"/>
      <c r="C80" s="95" t="s">
        <v>430</v>
      </c>
      <c r="D80" s="95" t="s">
        <v>577</v>
      </c>
      <c r="E80" s="96">
        <v>0</v>
      </c>
      <c r="F80" s="96">
        <v>0</v>
      </c>
      <c r="G80" s="96">
        <v>0</v>
      </c>
      <c r="H80" s="96">
        <v>0</v>
      </c>
      <c r="I80" s="96">
        <v>0</v>
      </c>
      <c r="J80" s="96">
        <v>0</v>
      </c>
      <c r="K80" s="96">
        <v>0</v>
      </c>
    </row>
    <row r="81" spans="1:11" ht="30" customHeight="1">
      <c r="A81" s="93" t="s">
        <v>578</v>
      </c>
      <c r="B81" s="99"/>
      <c r="C81" s="97" t="s">
        <v>579</v>
      </c>
      <c r="D81" s="97"/>
      <c r="E81" s="98">
        <f>SUM(E74:E80)</f>
        <v>0</v>
      </c>
      <c r="F81" s="98">
        <f>SUM(F74:F80)</f>
        <v>0</v>
      </c>
      <c r="G81" s="98">
        <f>SUM(G74:G80)</f>
        <v>0</v>
      </c>
      <c r="H81" s="98">
        <f>SUM(H74:H80)</f>
        <v>0</v>
      </c>
      <c r="I81" s="98">
        <f>SUM(I74:I80)</f>
        <v>0</v>
      </c>
      <c r="J81" s="98">
        <f>SUM(J74:J80)</f>
        <v>0</v>
      </c>
      <c r="K81" s="98">
        <f>SUM(K74:K80)</f>
        <v>0</v>
      </c>
    </row>
    <row r="82" spans="1:11" ht="32.25" customHeight="1">
      <c r="A82" s="93" t="s">
        <v>580</v>
      </c>
      <c r="B82" s="99" t="s">
        <v>581</v>
      </c>
      <c r="C82" s="100" t="s">
        <v>412</v>
      </c>
      <c r="D82" s="100" t="s">
        <v>582</v>
      </c>
      <c r="E82" s="96">
        <v>0</v>
      </c>
      <c r="F82" s="96">
        <v>0</v>
      </c>
      <c r="G82" s="96">
        <v>0</v>
      </c>
      <c r="H82" s="96">
        <v>0</v>
      </c>
      <c r="I82" s="96">
        <v>0</v>
      </c>
      <c r="J82" s="96">
        <v>0</v>
      </c>
      <c r="K82" s="96">
        <v>0</v>
      </c>
    </row>
    <row r="83" spans="1:11" ht="39.75" customHeight="1">
      <c r="A83" s="93" t="s">
        <v>583</v>
      </c>
      <c r="B83" s="99"/>
      <c r="C83" s="95" t="s">
        <v>415</v>
      </c>
      <c r="D83" s="95" t="s">
        <v>584</v>
      </c>
      <c r="E83" s="96">
        <v>0.9113</v>
      </c>
      <c r="F83" s="96">
        <v>0</v>
      </c>
      <c r="G83" s="96">
        <v>0.9091</v>
      </c>
      <c r="H83" s="96">
        <v>0</v>
      </c>
      <c r="I83" s="96">
        <v>0.9896</v>
      </c>
      <c r="J83" s="96">
        <v>0</v>
      </c>
      <c r="K83" s="96">
        <v>0.0027</v>
      </c>
    </row>
    <row r="84" spans="1:11" ht="30" customHeight="1">
      <c r="A84" s="93" t="s">
        <v>585</v>
      </c>
      <c r="B84" s="99"/>
      <c r="C84" s="95" t="s">
        <v>418</v>
      </c>
      <c r="D84" s="95" t="s">
        <v>586</v>
      </c>
      <c r="E84" s="96">
        <v>0</v>
      </c>
      <c r="F84" s="96">
        <v>0</v>
      </c>
      <c r="G84" s="96">
        <v>0</v>
      </c>
      <c r="H84" s="96">
        <v>0</v>
      </c>
      <c r="I84" s="96">
        <v>0</v>
      </c>
      <c r="J84" s="96">
        <v>0</v>
      </c>
      <c r="K84" s="96">
        <v>0</v>
      </c>
    </row>
    <row r="85" spans="1:11" ht="39.75" customHeight="1">
      <c r="A85" s="93" t="s">
        <v>587</v>
      </c>
      <c r="B85" s="99"/>
      <c r="C85" s="95" t="s">
        <v>421</v>
      </c>
      <c r="D85" s="95" t="s">
        <v>588</v>
      </c>
      <c r="E85" s="96">
        <v>0.0007</v>
      </c>
      <c r="F85" s="96">
        <v>0</v>
      </c>
      <c r="G85" s="96">
        <v>0.0007</v>
      </c>
      <c r="H85" s="96">
        <v>0</v>
      </c>
      <c r="I85" s="96">
        <v>0.0006</v>
      </c>
      <c r="J85" s="96">
        <v>0</v>
      </c>
      <c r="K85" s="96">
        <v>0.0014</v>
      </c>
    </row>
    <row r="86" spans="1:11" ht="49.5" customHeight="1">
      <c r="A86" s="93" t="s">
        <v>589</v>
      </c>
      <c r="B86" s="99"/>
      <c r="C86" s="97" t="s">
        <v>590</v>
      </c>
      <c r="D86" s="97"/>
      <c r="E86" s="98">
        <f>SUM(E82:E85)</f>
        <v>0.912</v>
      </c>
      <c r="F86" s="98">
        <f>SUM(F82:F85)</f>
        <v>0</v>
      </c>
      <c r="G86" s="98">
        <f>SUM(G82:G85)</f>
        <v>0.9098</v>
      </c>
      <c r="H86" s="98">
        <f>SUM(H82:H85)</f>
        <v>0</v>
      </c>
      <c r="I86" s="98">
        <f>SUM(I82:I85)</f>
        <v>0.9902000000000001</v>
      </c>
      <c r="J86" s="98">
        <f>SUM(J82:J85)</f>
        <v>0</v>
      </c>
      <c r="K86" s="98">
        <f>SUM(K82:K85)</f>
        <v>0.0041</v>
      </c>
    </row>
    <row r="87" spans="1:11" ht="39.75" customHeight="1">
      <c r="A87" s="93" t="s">
        <v>591</v>
      </c>
      <c r="B87" s="99" t="s">
        <v>592</v>
      </c>
      <c r="C87" s="100" t="s">
        <v>412</v>
      </c>
      <c r="D87" s="100" t="s">
        <v>593</v>
      </c>
      <c r="E87" s="96">
        <v>0</v>
      </c>
      <c r="F87" s="96">
        <v>0</v>
      </c>
      <c r="G87" s="96">
        <v>0</v>
      </c>
      <c r="H87" s="96">
        <v>0</v>
      </c>
      <c r="I87" s="96">
        <v>0</v>
      </c>
      <c r="J87" s="96">
        <v>0</v>
      </c>
      <c r="K87" s="96">
        <v>0</v>
      </c>
    </row>
    <row r="88" spans="1:11" ht="33.75" customHeight="1">
      <c r="A88" s="93" t="s">
        <v>594</v>
      </c>
      <c r="B88" s="99"/>
      <c r="C88" s="95" t="s">
        <v>415</v>
      </c>
      <c r="D88" s="95" t="s">
        <v>595</v>
      </c>
      <c r="E88" s="96">
        <v>0</v>
      </c>
      <c r="F88" s="96">
        <v>0</v>
      </c>
      <c r="G88" s="96">
        <v>0</v>
      </c>
      <c r="H88" s="96">
        <v>0</v>
      </c>
      <c r="I88" s="96">
        <v>0</v>
      </c>
      <c r="J88" s="96">
        <v>0</v>
      </c>
      <c r="K88" s="96">
        <v>0</v>
      </c>
    </row>
    <row r="89" spans="1:11" ht="30" customHeight="1">
      <c r="A89" s="93" t="s">
        <v>596</v>
      </c>
      <c r="B89" s="99"/>
      <c r="C89" s="95" t="s">
        <v>418</v>
      </c>
      <c r="D89" s="95" t="s">
        <v>597</v>
      </c>
      <c r="E89" s="96">
        <v>0</v>
      </c>
      <c r="F89" s="96">
        <v>0</v>
      </c>
      <c r="G89" s="96">
        <v>0</v>
      </c>
      <c r="H89" s="96">
        <v>0</v>
      </c>
      <c r="I89" s="96">
        <v>0</v>
      </c>
      <c r="J89" s="96">
        <v>0</v>
      </c>
      <c r="K89" s="96">
        <v>0</v>
      </c>
    </row>
    <row r="90" spans="1:11" ht="45.75" customHeight="1">
      <c r="A90" s="93" t="s">
        <v>598</v>
      </c>
      <c r="B90" s="99"/>
      <c r="C90" s="97" t="s">
        <v>599</v>
      </c>
      <c r="D90" s="97"/>
      <c r="E90" s="98">
        <f>SUM(E87:E89)</f>
        <v>0</v>
      </c>
      <c r="F90" s="98">
        <f>SUM(F87:F89)</f>
        <v>0</v>
      </c>
      <c r="G90" s="98">
        <f>SUM(G87:G89)</f>
        <v>0</v>
      </c>
      <c r="H90" s="98">
        <f>SUM(H87:H89)</f>
        <v>0</v>
      </c>
      <c r="I90" s="98">
        <f>SUM(I87:I89)</f>
        <v>0</v>
      </c>
      <c r="J90" s="98">
        <f>SUM(J87:J89)</f>
        <v>0</v>
      </c>
      <c r="K90" s="98">
        <f>SUM(K87:K89)</f>
        <v>0</v>
      </c>
    </row>
    <row r="91" spans="1:11" ht="44.25" customHeight="1">
      <c r="A91" s="93" t="s">
        <v>600</v>
      </c>
      <c r="B91" s="99" t="s">
        <v>601</v>
      </c>
      <c r="C91" s="100" t="s">
        <v>412</v>
      </c>
      <c r="D91" s="100" t="s">
        <v>602</v>
      </c>
      <c r="E91" s="96">
        <v>3.3715</v>
      </c>
      <c r="F91" s="96">
        <v>0</v>
      </c>
      <c r="G91" s="96">
        <v>3.1885</v>
      </c>
      <c r="H91" s="96">
        <v>0</v>
      </c>
      <c r="I91" s="96">
        <v>3.4709</v>
      </c>
      <c r="J91" s="96">
        <v>17.378</v>
      </c>
      <c r="K91" s="96">
        <v>0.0081</v>
      </c>
    </row>
    <row r="92" spans="1:11" ht="26.25" customHeight="1">
      <c r="A92" s="93" t="s">
        <v>603</v>
      </c>
      <c r="B92" s="99"/>
      <c r="C92" s="95" t="s">
        <v>415</v>
      </c>
      <c r="D92" s="95" t="s">
        <v>604</v>
      </c>
      <c r="E92" s="96">
        <v>0</v>
      </c>
      <c r="F92" s="96">
        <v>0</v>
      </c>
      <c r="G92" s="96">
        <v>0</v>
      </c>
      <c r="H92" s="96">
        <v>0</v>
      </c>
      <c r="I92" s="96">
        <v>0</v>
      </c>
      <c r="J92" s="96">
        <v>0</v>
      </c>
      <c r="K92" s="96">
        <v>0</v>
      </c>
    </row>
    <row r="93" spans="1:11" ht="52.5" customHeight="1">
      <c r="A93" s="93" t="s">
        <v>605</v>
      </c>
      <c r="B93" s="99"/>
      <c r="C93" s="97" t="s">
        <v>606</v>
      </c>
      <c r="D93" s="97"/>
      <c r="E93" s="98">
        <f>E91+E92</f>
        <v>3.3715</v>
      </c>
      <c r="F93" s="98">
        <f>F91+F92</f>
        <v>0</v>
      </c>
      <c r="G93" s="98">
        <f>G91+G92</f>
        <v>3.1885</v>
      </c>
      <c r="H93" s="98">
        <f>H91+H92</f>
        <v>0</v>
      </c>
      <c r="I93" s="98">
        <f>I91+I92</f>
        <v>3.4709</v>
      </c>
      <c r="J93" s="98">
        <f>J91+J92</f>
        <v>17.378</v>
      </c>
      <c r="K93" s="98">
        <f>K91+K92</f>
        <v>0.0081</v>
      </c>
    </row>
    <row r="94" spans="1:11" ht="24" customHeight="1">
      <c r="A94" s="93" t="s">
        <v>607</v>
      </c>
      <c r="B94" s="99" t="s">
        <v>608</v>
      </c>
      <c r="C94" s="100" t="s">
        <v>412</v>
      </c>
      <c r="D94" s="100" t="s">
        <v>609</v>
      </c>
      <c r="E94" s="96">
        <v>0.137</v>
      </c>
      <c r="F94" s="96">
        <v>0</v>
      </c>
      <c r="G94" s="96">
        <v>0.0088</v>
      </c>
      <c r="H94" s="96">
        <v>0</v>
      </c>
      <c r="I94" s="96">
        <v>0.0081</v>
      </c>
      <c r="J94" s="96">
        <v>0</v>
      </c>
      <c r="K94" s="96">
        <v>0.0165</v>
      </c>
    </row>
    <row r="95" spans="1:11" ht="50.25" customHeight="1">
      <c r="A95" s="93" t="s">
        <v>610</v>
      </c>
      <c r="B95" s="99"/>
      <c r="C95" s="97" t="s">
        <v>611</v>
      </c>
      <c r="D95" s="97"/>
      <c r="E95" s="98">
        <f>E94</f>
        <v>0.137</v>
      </c>
      <c r="F95" s="98">
        <f>F94</f>
        <v>0</v>
      </c>
      <c r="G95" s="98">
        <f>G94</f>
        <v>0.0088</v>
      </c>
      <c r="H95" s="98">
        <f>H94</f>
        <v>0</v>
      </c>
      <c r="I95" s="98">
        <f>I94</f>
        <v>0.0081</v>
      </c>
      <c r="J95" s="98">
        <f>J94</f>
        <v>0</v>
      </c>
      <c r="K95" s="98">
        <f>K94</f>
        <v>0.0165</v>
      </c>
    </row>
    <row r="96" spans="1:11" ht="45" customHeight="1">
      <c r="A96" s="93" t="s">
        <v>612</v>
      </c>
      <c r="B96" s="99" t="s">
        <v>613</v>
      </c>
      <c r="C96" s="100" t="s">
        <v>412</v>
      </c>
      <c r="D96" s="100" t="s">
        <v>614</v>
      </c>
      <c r="E96" s="96">
        <v>0</v>
      </c>
      <c r="F96" s="96">
        <v>0</v>
      </c>
      <c r="G96" s="96">
        <v>0</v>
      </c>
      <c r="H96" s="96">
        <v>0</v>
      </c>
      <c r="I96" s="96">
        <v>0</v>
      </c>
      <c r="J96" s="96">
        <v>0</v>
      </c>
      <c r="K96" s="96">
        <v>0</v>
      </c>
    </row>
    <row r="97" spans="1:11" ht="58.5" customHeight="1">
      <c r="A97" s="93" t="s">
        <v>615</v>
      </c>
      <c r="B97" s="99"/>
      <c r="C97" s="97" t="s">
        <v>616</v>
      </c>
      <c r="D97" s="97"/>
      <c r="E97" s="98">
        <f>E96</f>
        <v>0</v>
      </c>
      <c r="F97" s="98">
        <f>F96</f>
        <v>0</v>
      </c>
      <c r="G97" s="98">
        <f>G96</f>
        <v>0</v>
      </c>
      <c r="H97" s="98">
        <f>H96</f>
        <v>0</v>
      </c>
      <c r="I97" s="98">
        <f>I96</f>
        <v>0</v>
      </c>
      <c r="J97" s="98">
        <f>J96</f>
        <v>0</v>
      </c>
      <c r="K97" s="98">
        <f>K96</f>
        <v>0</v>
      </c>
    </row>
    <row r="98" spans="1:11" ht="38.25" customHeight="1">
      <c r="A98" s="93" t="s">
        <v>617</v>
      </c>
      <c r="B98" s="99" t="s">
        <v>618</v>
      </c>
      <c r="C98" s="100" t="s">
        <v>412</v>
      </c>
      <c r="D98" s="100" t="s">
        <v>619</v>
      </c>
      <c r="E98" s="96">
        <v>0</v>
      </c>
      <c r="F98" s="96">
        <v>0</v>
      </c>
      <c r="G98" s="96">
        <v>0</v>
      </c>
      <c r="H98" s="96">
        <v>0</v>
      </c>
      <c r="I98" s="96">
        <v>0</v>
      </c>
      <c r="J98" s="96">
        <v>0</v>
      </c>
      <c r="K98" s="96">
        <v>0</v>
      </c>
    </row>
    <row r="99" spans="1:11" ht="39.75" customHeight="1">
      <c r="A99" s="93" t="s">
        <v>620</v>
      </c>
      <c r="B99" s="99"/>
      <c r="C99" s="97" t="s">
        <v>621</v>
      </c>
      <c r="D99" s="97"/>
      <c r="E99" s="98">
        <f>E98</f>
        <v>0</v>
      </c>
      <c r="F99" s="98">
        <f>F98</f>
        <v>0</v>
      </c>
      <c r="G99" s="98">
        <f>G98</f>
        <v>0</v>
      </c>
      <c r="H99" s="98">
        <f>H98</f>
        <v>0</v>
      </c>
      <c r="I99" s="98">
        <f>I98</f>
        <v>0</v>
      </c>
      <c r="J99" s="98">
        <f>J98</f>
        <v>0</v>
      </c>
      <c r="K99" s="98">
        <f>K98</f>
        <v>0</v>
      </c>
    </row>
    <row r="100" spans="1:11" ht="39.75" customHeight="1">
      <c r="A100" s="93" t="s">
        <v>622</v>
      </c>
      <c r="B100" s="99" t="s">
        <v>623</v>
      </c>
      <c r="C100" s="100" t="s">
        <v>412</v>
      </c>
      <c r="D100" s="100" t="s">
        <v>624</v>
      </c>
      <c r="E100" s="96">
        <v>0.3428</v>
      </c>
      <c r="F100" s="96">
        <v>0</v>
      </c>
      <c r="G100" s="96">
        <v>0.3059</v>
      </c>
      <c r="H100" s="96">
        <v>0</v>
      </c>
      <c r="I100" s="96">
        <v>0</v>
      </c>
      <c r="J100" s="96">
        <v>0</v>
      </c>
      <c r="K100" s="96">
        <v>3.7506</v>
      </c>
    </row>
    <row r="101" spans="1:11" ht="39.75" customHeight="1">
      <c r="A101" s="93" t="s">
        <v>625</v>
      </c>
      <c r="B101" s="99"/>
      <c r="C101" s="95" t="s">
        <v>415</v>
      </c>
      <c r="D101" s="95" t="s">
        <v>626</v>
      </c>
      <c r="E101" s="96">
        <v>0.9944</v>
      </c>
      <c r="F101" s="96">
        <v>0</v>
      </c>
      <c r="G101" s="96">
        <v>0.9718</v>
      </c>
      <c r="H101" s="96">
        <v>0</v>
      </c>
      <c r="I101" s="96">
        <v>0</v>
      </c>
      <c r="J101" s="96">
        <v>0</v>
      </c>
      <c r="K101" s="96">
        <v>11.9154</v>
      </c>
    </row>
    <row r="102" spans="1:11" ht="39.75" customHeight="1">
      <c r="A102" s="93" t="s">
        <v>627</v>
      </c>
      <c r="B102" s="99"/>
      <c r="C102" s="95" t="s">
        <v>418</v>
      </c>
      <c r="D102" s="95" t="s">
        <v>628</v>
      </c>
      <c r="E102" s="96">
        <v>0.9909</v>
      </c>
      <c r="F102" s="96">
        <v>0</v>
      </c>
      <c r="G102" s="96">
        <v>0.9382</v>
      </c>
      <c r="H102" s="96">
        <v>0</v>
      </c>
      <c r="I102" s="96">
        <v>0</v>
      </c>
      <c r="J102" s="96">
        <v>0</v>
      </c>
      <c r="K102" s="96">
        <v>11.5037</v>
      </c>
    </row>
    <row r="103" spans="1:11" ht="39.75" customHeight="1">
      <c r="A103" s="93" t="s">
        <v>629</v>
      </c>
      <c r="B103" s="99"/>
      <c r="C103" s="97" t="s">
        <v>630</v>
      </c>
      <c r="D103" s="97"/>
      <c r="E103" s="98">
        <f>SUM(E100:E102)</f>
        <v>2.3281</v>
      </c>
      <c r="F103" s="98">
        <f>SUM(F100:F102)</f>
        <v>0</v>
      </c>
      <c r="G103" s="98">
        <f>SUM(G100:G102)</f>
        <v>2.2159</v>
      </c>
      <c r="H103" s="98">
        <f>SUM(H100:H102)</f>
        <v>0</v>
      </c>
      <c r="I103" s="98">
        <f>SUM(I100:I102)</f>
        <v>0</v>
      </c>
      <c r="J103" s="98">
        <f>SUM(J100:J102)</f>
        <v>0</v>
      </c>
      <c r="K103" s="98">
        <f>SUM(K100:K102)</f>
        <v>27.1697</v>
      </c>
    </row>
    <row r="104" spans="1:11" ht="39.75" customHeight="1">
      <c r="A104" s="93" t="s">
        <v>631</v>
      </c>
      <c r="B104" s="99" t="s">
        <v>632</v>
      </c>
      <c r="C104" s="100" t="s">
        <v>412</v>
      </c>
      <c r="D104" s="100" t="s">
        <v>633</v>
      </c>
      <c r="E104" s="96">
        <v>0</v>
      </c>
      <c r="F104" s="96">
        <v>0</v>
      </c>
      <c r="G104" s="96">
        <v>0</v>
      </c>
      <c r="H104" s="96">
        <v>0</v>
      </c>
      <c r="I104" s="96">
        <v>0</v>
      </c>
      <c r="J104" s="96">
        <v>0</v>
      </c>
      <c r="K104" s="96">
        <v>0</v>
      </c>
    </row>
    <row r="105" spans="1:11" ht="40.5" customHeight="1">
      <c r="A105" s="93" t="s">
        <v>634</v>
      </c>
      <c r="B105" s="99"/>
      <c r="C105" s="95" t="s">
        <v>415</v>
      </c>
      <c r="D105" s="95" t="s">
        <v>635</v>
      </c>
      <c r="E105" s="96">
        <v>1.1647</v>
      </c>
      <c r="F105" s="96">
        <v>0</v>
      </c>
      <c r="G105" s="96">
        <v>1.1693</v>
      </c>
      <c r="H105" s="96">
        <v>0</v>
      </c>
      <c r="I105" s="96">
        <v>1.273</v>
      </c>
      <c r="J105" s="96">
        <v>0</v>
      </c>
      <c r="K105" s="96">
        <v>0.0009</v>
      </c>
    </row>
    <row r="106" spans="1:11" ht="39.75" customHeight="1">
      <c r="A106" s="93" t="s">
        <v>636</v>
      </c>
      <c r="B106" s="99"/>
      <c r="C106" s="101" t="s">
        <v>637</v>
      </c>
      <c r="D106" s="101"/>
      <c r="E106" s="98">
        <f>E104+E105</f>
        <v>1.1647</v>
      </c>
      <c r="F106" s="98">
        <f>F104+F105</f>
        <v>0</v>
      </c>
      <c r="G106" s="98">
        <f>G104+G105</f>
        <v>1.1693</v>
      </c>
      <c r="H106" s="98">
        <f>H104+H105</f>
        <v>0</v>
      </c>
      <c r="I106" s="98">
        <f>I104+I105</f>
        <v>1.273</v>
      </c>
      <c r="J106" s="98">
        <f>J104+J105</f>
        <v>0</v>
      </c>
      <c r="K106" s="98">
        <f>K104+K105</f>
        <v>0.0009</v>
      </c>
    </row>
    <row r="107" spans="1:11" ht="39.75" customHeight="1">
      <c r="A107" s="93" t="s">
        <v>638</v>
      </c>
      <c r="B107" s="99" t="s">
        <v>639</v>
      </c>
      <c r="C107" s="100" t="s">
        <v>412</v>
      </c>
      <c r="D107" s="100" t="s">
        <v>640</v>
      </c>
      <c r="E107" s="96">
        <v>16.2852</v>
      </c>
      <c r="F107" s="96">
        <v>0</v>
      </c>
      <c r="G107" s="96">
        <v>15.415</v>
      </c>
      <c r="H107" s="96">
        <v>0</v>
      </c>
      <c r="I107" s="96">
        <v>31.866</v>
      </c>
      <c r="J107" s="96">
        <v>0</v>
      </c>
      <c r="K107" s="96">
        <v>-169.8497</v>
      </c>
    </row>
    <row r="108" spans="1:11" ht="39.75" customHeight="1">
      <c r="A108" s="93" t="s">
        <v>638</v>
      </c>
      <c r="B108" s="99"/>
      <c r="C108" s="97" t="s">
        <v>641</v>
      </c>
      <c r="D108" s="97"/>
      <c r="E108" s="98">
        <f>E107</f>
        <v>16.2852</v>
      </c>
      <c r="F108" s="98">
        <f>F107</f>
        <v>0</v>
      </c>
      <c r="G108" s="98">
        <f>G107</f>
        <v>15.415</v>
      </c>
      <c r="H108" s="98">
        <f>H107</f>
        <v>0</v>
      </c>
      <c r="I108" s="98">
        <f>I107</f>
        <v>31.866</v>
      </c>
      <c r="J108" s="98">
        <f>J107</f>
        <v>0</v>
      </c>
      <c r="K108" s="98">
        <f>K107</f>
        <v>-169.8497</v>
      </c>
    </row>
    <row r="109" spans="1:11" ht="33.75" customHeight="1">
      <c r="A109" s="93" t="s">
        <v>642</v>
      </c>
      <c r="B109" s="99" t="s">
        <v>643</v>
      </c>
      <c r="C109" s="100" t="s">
        <v>412</v>
      </c>
      <c r="D109" s="100" t="s">
        <v>644</v>
      </c>
      <c r="E109" s="96">
        <v>10.002</v>
      </c>
      <c r="F109" s="96">
        <v>0</v>
      </c>
      <c r="G109" s="96">
        <v>9.5228</v>
      </c>
      <c r="H109" s="96">
        <v>0</v>
      </c>
      <c r="I109" s="96">
        <v>6.2556</v>
      </c>
      <c r="J109" s="96">
        <v>0</v>
      </c>
      <c r="K109" s="96">
        <v>46.3166</v>
      </c>
    </row>
    <row r="110" spans="1:11" ht="39.75" customHeight="1">
      <c r="A110" s="93" t="s">
        <v>645</v>
      </c>
      <c r="B110" s="99"/>
      <c r="C110" s="95" t="s">
        <v>415</v>
      </c>
      <c r="D110" s="95" t="s">
        <v>646</v>
      </c>
      <c r="E110" s="96">
        <v>0</v>
      </c>
      <c r="F110" s="96">
        <v>0</v>
      </c>
      <c r="G110" s="96">
        <v>0</v>
      </c>
      <c r="H110" s="96">
        <v>0</v>
      </c>
      <c r="I110" s="96">
        <v>0</v>
      </c>
      <c r="J110" s="96">
        <v>0</v>
      </c>
      <c r="K110" s="96">
        <v>0</v>
      </c>
    </row>
    <row r="111" spans="1:11" ht="39.75" customHeight="1">
      <c r="A111" s="93" t="s">
        <v>647</v>
      </c>
      <c r="B111" s="99"/>
      <c r="C111" s="97" t="s">
        <v>648</v>
      </c>
      <c r="D111" s="97"/>
      <c r="E111" s="98">
        <f>E109+E110</f>
        <v>10.002</v>
      </c>
      <c r="F111" s="98">
        <f>F109+F110</f>
        <v>0</v>
      </c>
      <c r="G111" s="98">
        <f>G109+G110</f>
        <v>9.5228</v>
      </c>
      <c r="H111" s="98">
        <f>H109+H110</f>
        <v>0</v>
      </c>
      <c r="I111" s="98">
        <f>I109+I110</f>
        <v>6.2556</v>
      </c>
      <c r="J111" s="98">
        <f>J109+J110</f>
        <v>0</v>
      </c>
      <c r="K111" s="98">
        <f>K109+K110</f>
        <v>46.3166</v>
      </c>
    </row>
    <row r="112" ht="19.5" customHeight="1">
      <c r="B112" s="102"/>
    </row>
    <row r="113" spans="2:7" s="103" customFormat="1" ht="14.25">
      <c r="B113" s="56"/>
      <c r="C113" s="56"/>
      <c r="D113" s="56"/>
      <c r="E113" s="56"/>
      <c r="F113" s="56"/>
      <c r="G113" s="56"/>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3:K3"/>
    <mergeCell ref="B4:K4"/>
    <mergeCell ref="B5:K5"/>
    <mergeCell ref="B6:D8"/>
    <mergeCell ref="E6:K6"/>
    <mergeCell ref="E7:F7"/>
    <mergeCell ref="G7:H7"/>
    <mergeCell ref="I7:K7"/>
    <mergeCell ref="B9:B20"/>
    <mergeCell ref="C20:D20"/>
    <mergeCell ref="B21:B23"/>
    <mergeCell ref="C23:D23"/>
    <mergeCell ref="B24:B26"/>
    <mergeCell ref="C26:D26"/>
    <mergeCell ref="B27:B34"/>
    <mergeCell ref="C34:D34"/>
    <mergeCell ref="B35:B37"/>
    <mergeCell ref="C37:D37"/>
    <mergeCell ref="B38:B40"/>
    <mergeCell ref="C40:D40"/>
    <mergeCell ref="B41:B42"/>
    <mergeCell ref="C42:D42"/>
    <mergeCell ref="B43:B45"/>
    <mergeCell ref="C45:D45"/>
    <mergeCell ref="B46:B54"/>
    <mergeCell ref="C54:D54"/>
    <mergeCell ref="B55:B60"/>
    <mergeCell ref="C60:D60"/>
    <mergeCell ref="B61:B63"/>
    <mergeCell ref="C63:D63"/>
    <mergeCell ref="B64:B73"/>
    <mergeCell ref="C73:D73"/>
    <mergeCell ref="B74:B81"/>
    <mergeCell ref="C81:D81"/>
    <mergeCell ref="B82:B86"/>
    <mergeCell ref="C86:D86"/>
    <mergeCell ref="B87:B90"/>
    <mergeCell ref="C90:D90"/>
    <mergeCell ref="B91:B93"/>
    <mergeCell ref="C93:D93"/>
    <mergeCell ref="B94:B95"/>
    <mergeCell ref="C95:D95"/>
    <mergeCell ref="B96:B97"/>
    <mergeCell ref="C97:D97"/>
    <mergeCell ref="B98:B99"/>
    <mergeCell ref="C99:D99"/>
    <mergeCell ref="B100:B103"/>
    <mergeCell ref="C103:D103"/>
    <mergeCell ref="B104:B106"/>
    <mergeCell ref="C106:D106"/>
    <mergeCell ref="B107:B108"/>
    <mergeCell ref="C108:D108"/>
    <mergeCell ref="B109:B111"/>
    <mergeCell ref="C111:D111"/>
    <mergeCell ref="B113:G113"/>
  </mergeCells>
  <printOptions horizontalCentered="1"/>
  <pageMargins left="0.5118055555555556" right="0.5118055555555556" top="0.7479166666666667" bottom="0.7479166666666667" header="0.5118110236220472" footer="0.5118110236220472"/>
  <pageSetup fitToHeight="11"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K110"/>
  <sheetViews>
    <sheetView zoomScaleSheetLayoutView="10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9.00390625"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14" customFormat="1" ht="14.25" hidden="1">
      <c r="A1" s="14" t="s">
        <v>825</v>
      </c>
      <c r="B1" s="8"/>
      <c r="C1" s="9"/>
      <c r="D1" s="9"/>
      <c r="E1" s="10" t="s">
        <v>1</v>
      </c>
      <c r="F1" s="10" t="s">
        <v>282</v>
      </c>
      <c r="G1" s="14" t="s">
        <v>283</v>
      </c>
      <c r="H1" s="11" t="s">
        <v>284</v>
      </c>
      <c r="I1" s="11" t="s">
        <v>285</v>
      </c>
      <c r="J1" s="11"/>
      <c r="K1" s="12"/>
    </row>
    <row r="2" spans="1:9" s="14" customFormat="1" ht="14.25">
      <c r="A2" s="14" t="s">
        <v>0</v>
      </c>
      <c r="B2" s="8"/>
      <c r="C2" s="9"/>
      <c r="D2" s="9"/>
      <c r="E2" s="10"/>
      <c r="F2" s="10"/>
      <c r="H2" s="11"/>
      <c r="I2" s="12" t="s">
        <v>649</v>
      </c>
    </row>
    <row r="3" spans="2:9" ht="18.75">
      <c r="B3" s="13" t="s">
        <v>85</v>
      </c>
      <c r="C3" s="13"/>
      <c r="D3" s="13"/>
      <c r="E3" s="13"/>
      <c r="F3" s="13"/>
      <c r="G3" s="13"/>
      <c r="H3" s="13"/>
      <c r="I3" s="13"/>
    </row>
    <row r="4" spans="2:9" ht="16.5">
      <c r="B4" s="16" t="s">
        <v>650</v>
      </c>
      <c r="C4" s="16"/>
      <c r="D4" s="16"/>
      <c r="E4" s="16"/>
      <c r="F4" s="16"/>
      <c r="G4" s="16"/>
      <c r="H4" s="16"/>
      <c r="I4" s="16"/>
    </row>
    <row r="5" spans="1:9" ht="15.75" customHeight="1">
      <c r="A5" t="s">
        <v>87</v>
      </c>
      <c r="B5" s="16" t="s">
        <v>826</v>
      </c>
      <c r="C5" s="16"/>
      <c r="D5" s="16"/>
      <c r="E5" s="16"/>
      <c r="F5" s="16"/>
      <c r="G5" s="16"/>
      <c r="H5" s="16"/>
      <c r="I5" s="16"/>
    </row>
    <row r="6" spans="2:9" ht="14.25">
      <c r="B6" s="90" t="s">
        <v>400</v>
      </c>
      <c r="C6" s="90"/>
      <c r="D6" s="90"/>
      <c r="E6" s="90" t="s">
        <v>651</v>
      </c>
      <c r="F6" s="90"/>
      <c r="G6" s="90"/>
      <c r="H6" s="90"/>
      <c r="I6" s="90"/>
    </row>
    <row r="7" spans="1:9" ht="48">
      <c r="A7" s="104"/>
      <c r="B7" s="90"/>
      <c r="C7" s="90"/>
      <c r="D7" s="90"/>
      <c r="E7" s="105" t="s">
        <v>652</v>
      </c>
      <c r="F7" s="105" t="s">
        <v>653</v>
      </c>
      <c r="G7" s="20" t="s">
        <v>654</v>
      </c>
      <c r="H7" s="105" t="s">
        <v>655</v>
      </c>
      <c r="I7" s="20" t="s">
        <v>656</v>
      </c>
    </row>
    <row r="8" spans="1:9" ht="14.25" customHeight="1">
      <c r="A8" s="93" t="s">
        <v>410</v>
      </c>
      <c r="B8" s="94" t="s">
        <v>411</v>
      </c>
      <c r="C8" s="106" t="s">
        <v>412</v>
      </c>
      <c r="D8" s="106" t="s">
        <v>413</v>
      </c>
      <c r="E8" s="96">
        <v>93.0243</v>
      </c>
      <c r="F8" s="96">
        <v>99.01</v>
      </c>
      <c r="G8" s="96">
        <v>90.9383</v>
      </c>
      <c r="H8" s="96">
        <v>90.2386</v>
      </c>
      <c r="I8" s="96">
        <v>100</v>
      </c>
    </row>
    <row r="9" spans="1:9" ht="14.25">
      <c r="A9" s="93" t="s">
        <v>414</v>
      </c>
      <c r="B9" s="94"/>
      <c r="C9" s="106" t="s">
        <v>415</v>
      </c>
      <c r="D9" s="106" t="s">
        <v>416</v>
      </c>
      <c r="E9" s="96">
        <v>94.1821</v>
      </c>
      <c r="F9" s="96">
        <v>99.6287</v>
      </c>
      <c r="G9" s="96">
        <v>97.3336</v>
      </c>
      <c r="H9" s="96">
        <v>97.4774</v>
      </c>
      <c r="I9" s="96">
        <v>96.3733</v>
      </c>
    </row>
    <row r="10" spans="1:9" ht="45">
      <c r="A10" s="93" t="s">
        <v>417</v>
      </c>
      <c r="B10" s="94"/>
      <c r="C10" s="106" t="s">
        <v>418</v>
      </c>
      <c r="D10" s="106" t="s">
        <v>419</v>
      </c>
      <c r="E10" s="96">
        <v>98.9048</v>
      </c>
      <c r="F10" s="96">
        <v>98.9068</v>
      </c>
      <c r="G10" s="96">
        <v>99.9974</v>
      </c>
      <c r="H10" s="96">
        <v>99.9974</v>
      </c>
      <c r="I10" s="96">
        <v>100</v>
      </c>
    </row>
    <row r="11" spans="1:9" ht="24">
      <c r="A11" s="93" t="s">
        <v>420</v>
      </c>
      <c r="B11" s="94"/>
      <c r="C11" s="106" t="s">
        <v>421</v>
      </c>
      <c r="D11" s="106" t="s">
        <v>422</v>
      </c>
      <c r="E11" s="96">
        <v>65.9852</v>
      </c>
      <c r="F11" s="96">
        <v>74.587</v>
      </c>
      <c r="G11" s="96">
        <v>95.0111</v>
      </c>
      <c r="H11" s="96">
        <v>94.2518</v>
      </c>
      <c r="I11" s="96">
        <v>96.6632</v>
      </c>
    </row>
    <row r="12" spans="1:9" ht="24">
      <c r="A12" s="93" t="s">
        <v>423</v>
      </c>
      <c r="B12" s="94"/>
      <c r="C12" s="106" t="s">
        <v>424</v>
      </c>
      <c r="D12" s="106" t="s">
        <v>425</v>
      </c>
      <c r="E12" s="96">
        <v>39.3093</v>
      </c>
      <c r="F12" s="96">
        <v>55.8637</v>
      </c>
      <c r="G12" s="96">
        <v>79.2412</v>
      </c>
      <c r="H12" s="96">
        <v>72.4952</v>
      </c>
      <c r="I12" s="96">
        <v>93.1438</v>
      </c>
    </row>
    <row r="13" spans="1:9" ht="14.25">
      <c r="A13" s="93" t="s">
        <v>426</v>
      </c>
      <c r="B13" s="94"/>
      <c r="C13" s="106" t="s">
        <v>427</v>
      </c>
      <c r="D13" s="106" t="s">
        <v>428</v>
      </c>
      <c r="E13" s="96">
        <v>95.8559</v>
      </c>
      <c r="F13" s="96">
        <v>89.9503</v>
      </c>
      <c r="G13" s="96">
        <v>90.8448</v>
      </c>
      <c r="H13" s="96">
        <v>89.7129</v>
      </c>
      <c r="I13" s="96">
        <v>96.9148</v>
      </c>
    </row>
    <row r="14" spans="1:9" ht="34.5">
      <c r="A14" s="93" t="s">
        <v>429</v>
      </c>
      <c r="B14" s="94"/>
      <c r="C14" s="106" t="s">
        <v>430</v>
      </c>
      <c r="D14" s="106" t="s">
        <v>431</v>
      </c>
      <c r="E14" s="96">
        <v>98.9568</v>
      </c>
      <c r="F14" s="96">
        <v>98.9424</v>
      </c>
      <c r="G14" s="96">
        <v>99.4227</v>
      </c>
      <c r="H14" s="96">
        <v>99.5814</v>
      </c>
      <c r="I14" s="96">
        <v>84.6283</v>
      </c>
    </row>
    <row r="15" spans="1:9" ht="24">
      <c r="A15" s="93" t="s">
        <v>432</v>
      </c>
      <c r="B15" s="94"/>
      <c r="C15" s="106" t="s">
        <v>433</v>
      </c>
      <c r="D15" s="106" t="s">
        <v>434</v>
      </c>
      <c r="E15" s="96">
        <v>0</v>
      </c>
      <c r="F15" s="96">
        <v>0</v>
      </c>
      <c r="G15" s="96">
        <v>0</v>
      </c>
      <c r="H15" s="96">
        <v>0</v>
      </c>
      <c r="I15" s="96">
        <v>0</v>
      </c>
    </row>
    <row r="16" spans="1:9" ht="34.5">
      <c r="A16" s="93" t="s">
        <v>435</v>
      </c>
      <c r="B16" s="94"/>
      <c r="C16" s="106" t="s">
        <v>436</v>
      </c>
      <c r="D16" s="106" t="s">
        <v>437</v>
      </c>
      <c r="E16" s="96">
        <v>0</v>
      </c>
      <c r="F16" s="96">
        <v>0</v>
      </c>
      <c r="G16" s="96">
        <v>0</v>
      </c>
      <c r="H16" s="96">
        <v>0</v>
      </c>
      <c r="I16" s="96">
        <v>0</v>
      </c>
    </row>
    <row r="17" spans="1:9" ht="14.25">
      <c r="A17" s="93" t="s">
        <v>438</v>
      </c>
      <c r="B17" s="94"/>
      <c r="C17" s="106" t="s">
        <v>439</v>
      </c>
      <c r="D17" s="106" t="s">
        <v>440</v>
      </c>
      <c r="E17" s="96">
        <v>0</v>
      </c>
      <c r="F17" s="96">
        <v>0</v>
      </c>
      <c r="G17" s="96">
        <v>0</v>
      </c>
      <c r="H17" s="96">
        <v>0</v>
      </c>
      <c r="I17" s="96">
        <v>0</v>
      </c>
    </row>
    <row r="18" spans="1:9" ht="14.25">
      <c r="A18" s="93" t="s">
        <v>441</v>
      </c>
      <c r="B18" s="94"/>
      <c r="C18" s="106" t="s">
        <v>442</v>
      </c>
      <c r="D18" s="106" t="s">
        <v>443</v>
      </c>
      <c r="E18" s="96">
        <v>83.2566</v>
      </c>
      <c r="F18" s="96">
        <v>92.6654</v>
      </c>
      <c r="G18" s="96">
        <v>83.4431</v>
      </c>
      <c r="H18" s="96">
        <v>82.7556</v>
      </c>
      <c r="I18" s="96">
        <v>86.4255</v>
      </c>
    </row>
    <row r="19" spans="1:9" ht="48.75" customHeight="1">
      <c r="A19" s="93" t="s">
        <v>444</v>
      </c>
      <c r="B19" s="94"/>
      <c r="C19" s="107" t="s">
        <v>445</v>
      </c>
      <c r="D19" s="107"/>
      <c r="E19" s="108">
        <v>67.1147</v>
      </c>
      <c r="F19" s="108">
        <v>76.0515</v>
      </c>
      <c r="G19" s="108">
        <v>88.8667</v>
      </c>
      <c r="H19" s="108">
        <v>87.6476</v>
      </c>
      <c r="I19" s="108">
        <v>93.5681</v>
      </c>
    </row>
    <row r="20" spans="1:9" ht="14.25" customHeight="1">
      <c r="A20" s="93" t="s">
        <v>446</v>
      </c>
      <c r="B20" s="109" t="s">
        <v>447</v>
      </c>
      <c r="C20" s="110" t="s">
        <v>412</v>
      </c>
      <c r="D20" s="110" t="s">
        <v>448</v>
      </c>
      <c r="E20" s="96">
        <v>0</v>
      </c>
      <c r="F20" s="96">
        <v>0</v>
      </c>
      <c r="G20" s="96">
        <v>0</v>
      </c>
      <c r="H20" s="96">
        <v>0</v>
      </c>
      <c r="I20" s="96">
        <v>0</v>
      </c>
    </row>
    <row r="21" spans="1:9" ht="24">
      <c r="A21" s="93" t="s">
        <v>449</v>
      </c>
      <c r="B21" s="109"/>
      <c r="C21" s="106" t="s">
        <v>415</v>
      </c>
      <c r="D21" s="106" t="s">
        <v>450</v>
      </c>
      <c r="E21" s="96">
        <v>0</v>
      </c>
      <c r="F21" s="96">
        <v>0</v>
      </c>
      <c r="G21" s="96">
        <v>0</v>
      </c>
      <c r="H21" s="96">
        <v>0</v>
      </c>
      <c r="I21" s="96">
        <v>0</v>
      </c>
    </row>
    <row r="22" spans="1:9" ht="50.25" customHeight="1">
      <c r="A22" s="93" t="s">
        <v>451</v>
      </c>
      <c r="B22" s="109"/>
      <c r="C22" s="107" t="s">
        <v>452</v>
      </c>
      <c r="D22" s="107"/>
      <c r="E22" s="108">
        <v>0</v>
      </c>
      <c r="F22" s="108">
        <v>0</v>
      </c>
      <c r="G22" s="108">
        <v>0</v>
      </c>
      <c r="H22" s="108">
        <v>0</v>
      </c>
      <c r="I22" s="108">
        <v>0</v>
      </c>
    </row>
    <row r="23" spans="1:9" ht="24" customHeight="1">
      <c r="A23" s="93" t="s">
        <v>453</v>
      </c>
      <c r="B23" s="99" t="s">
        <v>454</v>
      </c>
      <c r="C23" s="110" t="s">
        <v>412</v>
      </c>
      <c r="D23" s="110" t="s">
        <v>455</v>
      </c>
      <c r="E23" s="96">
        <v>99.8617</v>
      </c>
      <c r="F23" s="96">
        <v>99.859</v>
      </c>
      <c r="G23" s="96">
        <v>95.3119</v>
      </c>
      <c r="H23" s="96">
        <v>96.1053</v>
      </c>
      <c r="I23" s="96">
        <v>53.1328</v>
      </c>
    </row>
    <row r="24" spans="1:9" ht="24">
      <c r="A24" s="93" t="s">
        <v>456</v>
      </c>
      <c r="B24" s="99"/>
      <c r="C24" s="106" t="s">
        <v>415</v>
      </c>
      <c r="D24" s="106" t="s">
        <v>457</v>
      </c>
      <c r="E24" s="96">
        <v>0</v>
      </c>
      <c r="F24" s="96">
        <v>0</v>
      </c>
      <c r="G24" s="96">
        <v>0</v>
      </c>
      <c r="H24" s="96">
        <v>0</v>
      </c>
      <c r="I24" s="96">
        <v>0</v>
      </c>
    </row>
    <row r="25" spans="1:9" ht="37.5" customHeight="1">
      <c r="A25" s="93" t="s">
        <v>458</v>
      </c>
      <c r="B25" s="99"/>
      <c r="C25" s="107" t="s">
        <v>459</v>
      </c>
      <c r="D25" s="107"/>
      <c r="E25" s="108">
        <v>99.8617</v>
      </c>
      <c r="F25" s="108">
        <v>99.859</v>
      </c>
      <c r="G25" s="108">
        <v>95.3119</v>
      </c>
      <c r="H25" s="108">
        <v>96.1053</v>
      </c>
      <c r="I25" s="108">
        <v>53.1328</v>
      </c>
    </row>
    <row r="26" spans="1:9" ht="14.25" customHeight="1">
      <c r="A26" s="93" t="s">
        <v>460</v>
      </c>
      <c r="B26" s="99" t="s">
        <v>461</v>
      </c>
      <c r="C26" s="110" t="s">
        <v>412</v>
      </c>
      <c r="D26" s="110" t="s">
        <v>462</v>
      </c>
      <c r="E26" s="96">
        <v>75.2496</v>
      </c>
      <c r="F26" s="96">
        <v>95.4472</v>
      </c>
      <c r="G26" s="96">
        <v>82.3717</v>
      </c>
      <c r="H26" s="96">
        <v>90.2149</v>
      </c>
      <c r="I26" s="96">
        <v>57.5378</v>
      </c>
    </row>
    <row r="27" spans="1:9" ht="24">
      <c r="A27" s="93" t="s">
        <v>463</v>
      </c>
      <c r="B27" s="99"/>
      <c r="C27" s="106" t="s">
        <v>415</v>
      </c>
      <c r="D27" s="106" t="s">
        <v>464</v>
      </c>
      <c r="E27" s="96">
        <v>71.4707</v>
      </c>
      <c r="F27" s="96">
        <v>91.2815</v>
      </c>
      <c r="G27" s="96">
        <v>79.4689</v>
      </c>
      <c r="H27" s="96">
        <v>87.417</v>
      </c>
      <c r="I27" s="96">
        <v>59.1402</v>
      </c>
    </row>
    <row r="28" spans="1:9" ht="14.25">
      <c r="A28" s="93" t="s">
        <v>465</v>
      </c>
      <c r="B28" s="99"/>
      <c r="C28" s="106" t="s">
        <v>418</v>
      </c>
      <c r="D28" s="106" t="s">
        <v>466</v>
      </c>
      <c r="E28" s="96">
        <v>0</v>
      </c>
      <c r="F28" s="96">
        <v>0</v>
      </c>
      <c r="G28" s="96">
        <v>0</v>
      </c>
      <c r="H28" s="96">
        <v>0</v>
      </c>
      <c r="I28" s="96">
        <v>0</v>
      </c>
    </row>
    <row r="29" spans="1:9" ht="14.25">
      <c r="A29" s="93" t="s">
        <v>467</v>
      </c>
      <c r="B29" s="99"/>
      <c r="C29" s="106" t="s">
        <v>421</v>
      </c>
      <c r="D29" s="106" t="s">
        <v>468</v>
      </c>
      <c r="E29" s="96">
        <v>0</v>
      </c>
      <c r="F29" s="96">
        <v>0</v>
      </c>
      <c r="G29" s="96">
        <v>0</v>
      </c>
      <c r="H29" s="96">
        <v>0</v>
      </c>
      <c r="I29" s="96">
        <v>0</v>
      </c>
    </row>
    <row r="30" spans="1:9" ht="14.25">
      <c r="A30" s="93" t="s">
        <v>469</v>
      </c>
      <c r="B30" s="99"/>
      <c r="C30" s="106" t="s">
        <v>424</v>
      </c>
      <c r="D30" s="106" t="s">
        <v>470</v>
      </c>
      <c r="E30" s="96">
        <v>0</v>
      </c>
      <c r="F30" s="96">
        <v>0</v>
      </c>
      <c r="G30" s="96">
        <v>0</v>
      </c>
      <c r="H30" s="96">
        <v>0</v>
      </c>
      <c r="I30" s="96">
        <v>0</v>
      </c>
    </row>
    <row r="31" spans="1:9" ht="14.25">
      <c r="A31" s="93" t="s">
        <v>471</v>
      </c>
      <c r="B31" s="99"/>
      <c r="C31" s="106" t="s">
        <v>427</v>
      </c>
      <c r="D31" s="106" t="s">
        <v>472</v>
      </c>
      <c r="E31" s="96">
        <v>73.0721</v>
      </c>
      <c r="F31" s="96">
        <v>90.8033</v>
      </c>
      <c r="G31" s="96">
        <v>87.4541</v>
      </c>
      <c r="H31" s="96">
        <v>77.0228</v>
      </c>
      <c r="I31" s="96">
        <v>119.017</v>
      </c>
    </row>
    <row r="32" spans="1:9" ht="14.25">
      <c r="A32" s="93" t="s">
        <v>473</v>
      </c>
      <c r="B32" s="99"/>
      <c r="C32" s="106" t="s">
        <v>430</v>
      </c>
      <c r="D32" s="106" t="s">
        <v>474</v>
      </c>
      <c r="E32" s="96">
        <v>72.262</v>
      </c>
      <c r="F32" s="96">
        <v>76.369</v>
      </c>
      <c r="G32" s="96">
        <v>85.831</v>
      </c>
      <c r="H32" s="96">
        <v>81.9886</v>
      </c>
      <c r="I32" s="96">
        <v>97.2194</v>
      </c>
    </row>
    <row r="33" spans="1:9" ht="42" customHeight="1">
      <c r="A33" s="93" t="s">
        <v>475</v>
      </c>
      <c r="B33" s="99"/>
      <c r="C33" s="107" t="s">
        <v>476</v>
      </c>
      <c r="D33" s="107"/>
      <c r="E33" s="108">
        <v>72.7916</v>
      </c>
      <c r="F33" s="108">
        <v>88.516</v>
      </c>
      <c r="G33" s="108">
        <v>84.701</v>
      </c>
      <c r="H33" s="108">
        <v>81.9406</v>
      </c>
      <c r="I33" s="108">
        <v>92.7389</v>
      </c>
    </row>
    <row r="34" spans="1:9" ht="24" customHeight="1">
      <c r="A34" s="93" t="s">
        <v>477</v>
      </c>
      <c r="B34" s="99" t="s">
        <v>478</v>
      </c>
      <c r="C34" s="110" t="s">
        <v>412</v>
      </c>
      <c r="D34" s="110" t="s">
        <v>479</v>
      </c>
      <c r="E34" s="96">
        <v>0</v>
      </c>
      <c r="F34" s="96">
        <v>0</v>
      </c>
      <c r="G34" s="96">
        <v>0</v>
      </c>
      <c r="H34" s="96">
        <v>0</v>
      </c>
      <c r="I34" s="96">
        <v>0</v>
      </c>
    </row>
    <row r="35" spans="1:9" ht="24">
      <c r="A35" s="93" t="s">
        <v>480</v>
      </c>
      <c r="B35" s="99"/>
      <c r="C35" s="106" t="s">
        <v>415</v>
      </c>
      <c r="D35" s="106" t="s">
        <v>481</v>
      </c>
      <c r="E35" s="96">
        <v>54.821</v>
      </c>
      <c r="F35" s="96">
        <v>78.8439</v>
      </c>
      <c r="G35" s="96">
        <v>48.3266</v>
      </c>
      <c r="H35" s="96">
        <v>23.5193</v>
      </c>
      <c r="I35" s="96">
        <v>91.7492</v>
      </c>
    </row>
    <row r="36" spans="1:9" ht="47.25" customHeight="1">
      <c r="A36" s="93" t="s">
        <v>482</v>
      </c>
      <c r="B36" s="99"/>
      <c r="C36" s="107" t="s">
        <v>483</v>
      </c>
      <c r="D36" s="107"/>
      <c r="E36" s="108">
        <v>54.821</v>
      </c>
      <c r="F36" s="108">
        <v>78.8439</v>
      </c>
      <c r="G36" s="108">
        <v>48.3266</v>
      </c>
      <c r="H36" s="108">
        <v>23.5193</v>
      </c>
      <c r="I36" s="108">
        <v>91.7492</v>
      </c>
    </row>
    <row r="37" spans="1:9" ht="14.25" customHeight="1">
      <c r="A37" s="93" t="s">
        <v>484</v>
      </c>
      <c r="B37" s="99" t="s">
        <v>485</v>
      </c>
      <c r="C37" s="110" t="s">
        <v>412</v>
      </c>
      <c r="D37" s="110" t="s">
        <v>486</v>
      </c>
      <c r="E37" s="96">
        <v>45.3284</v>
      </c>
      <c r="F37" s="96">
        <v>49.6201</v>
      </c>
      <c r="G37" s="96">
        <v>113.2142</v>
      </c>
      <c r="H37" s="96">
        <v>100</v>
      </c>
      <c r="I37" s="96">
        <v>123.2369</v>
      </c>
    </row>
    <row r="38" spans="1:9" ht="14.25">
      <c r="A38" s="93" t="s">
        <v>487</v>
      </c>
      <c r="B38" s="99"/>
      <c r="C38" s="106" t="s">
        <v>415</v>
      </c>
      <c r="D38" s="106" t="s">
        <v>488</v>
      </c>
      <c r="E38" s="96">
        <v>0</v>
      </c>
      <c r="F38" s="96">
        <v>0</v>
      </c>
      <c r="G38" s="96">
        <v>0</v>
      </c>
      <c r="H38" s="96">
        <v>0</v>
      </c>
      <c r="I38" s="96">
        <v>0</v>
      </c>
    </row>
    <row r="39" spans="1:9" ht="42" customHeight="1">
      <c r="A39" s="93" t="s">
        <v>489</v>
      </c>
      <c r="B39" s="99"/>
      <c r="C39" s="107" t="s">
        <v>490</v>
      </c>
      <c r="D39" s="107"/>
      <c r="E39" s="108">
        <v>45.3284</v>
      </c>
      <c r="F39" s="108">
        <v>49.6201</v>
      </c>
      <c r="G39" s="108">
        <v>113.2142</v>
      </c>
      <c r="H39" s="108">
        <v>100</v>
      </c>
      <c r="I39" s="108">
        <v>123.2369</v>
      </c>
    </row>
    <row r="40" spans="1:9" ht="24" customHeight="1">
      <c r="A40" s="93" t="s">
        <v>491</v>
      </c>
      <c r="B40" s="99" t="s">
        <v>492</v>
      </c>
      <c r="C40" s="110" t="s">
        <v>412</v>
      </c>
      <c r="D40" s="110" t="s">
        <v>493</v>
      </c>
      <c r="E40" s="96">
        <v>0</v>
      </c>
      <c r="F40" s="96">
        <v>0</v>
      </c>
      <c r="G40" s="96">
        <v>0</v>
      </c>
      <c r="H40" s="96">
        <v>0</v>
      </c>
      <c r="I40" s="96">
        <v>0</v>
      </c>
    </row>
    <row r="41" spans="1:9" ht="35.25" customHeight="1">
      <c r="A41" s="93" t="s">
        <v>494</v>
      </c>
      <c r="B41" s="99"/>
      <c r="C41" s="107" t="s">
        <v>495</v>
      </c>
      <c r="D41" s="107"/>
      <c r="E41" s="98">
        <f>E40</f>
        <v>0</v>
      </c>
      <c r="F41" s="98">
        <f>F40</f>
        <v>0</v>
      </c>
      <c r="G41" s="98">
        <f>G40</f>
        <v>0</v>
      </c>
      <c r="H41" s="98">
        <f>H40</f>
        <v>0</v>
      </c>
      <c r="I41" s="98">
        <f>I40</f>
        <v>0</v>
      </c>
    </row>
    <row r="42" spans="1:9" ht="24" customHeight="1">
      <c r="A42" s="93" t="s">
        <v>496</v>
      </c>
      <c r="B42" s="99" t="s">
        <v>497</v>
      </c>
      <c r="C42" s="110" t="s">
        <v>412</v>
      </c>
      <c r="D42" s="110" t="s">
        <v>498</v>
      </c>
      <c r="E42" s="96">
        <v>48.8076</v>
      </c>
      <c r="F42" s="96">
        <v>-165.7424</v>
      </c>
      <c r="G42" s="96">
        <v>100</v>
      </c>
      <c r="H42" s="96">
        <v>100</v>
      </c>
      <c r="I42" s="96">
        <v>100</v>
      </c>
    </row>
    <row r="43" spans="1:9" ht="34.5">
      <c r="A43" s="93" t="s">
        <v>499</v>
      </c>
      <c r="B43" s="99"/>
      <c r="C43" s="106" t="s">
        <v>415</v>
      </c>
      <c r="D43" s="106" t="s">
        <v>500</v>
      </c>
      <c r="E43" s="96">
        <v>14.771</v>
      </c>
      <c r="F43" s="96">
        <v>18.4563</v>
      </c>
      <c r="G43" s="96">
        <v>52.6666</v>
      </c>
      <c r="H43" s="96">
        <v>45.4724</v>
      </c>
      <c r="I43" s="96">
        <v>99.9815</v>
      </c>
    </row>
    <row r="44" spans="1:9" ht="50.25" customHeight="1">
      <c r="A44" s="93" t="s">
        <v>501</v>
      </c>
      <c r="B44" s="99"/>
      <c r="C44" s="107" t="s">
        <v>502</v>
      </c>
      <c r="D44" s="107"/>
      <c r="E44" s="108">
        <v>22.2937</v>
      </c>
      <c r="F44" s="108">
        <v>11.6859</v>
      </c>
      <c r="G44" s="108">
        <v>58.4148</v>
      </c>
      <c r="H44" s="108">
        <v>46.5131</v>
      </c>
      <c r="I44" s="108">
        <v>99.9903</v>
      </c>
    </row>
    <row r="45" spans="1:9" ht="14.25" customHeight="1">
      <c r="A45" s="93" t="s">
        <v>503</v>
      </c>
      <c r="B45" s="99" t="s">
        <v>504</v>
      </c>
      <c r="C45" s="110" t="s">
        <v>412</v>
      </c>
      <c r="D45" s="110" t="s">
        <v>505</v>
      </c>
      <c r="E45" s="96">
        <v>33.7855</v>
      </c>
      <c r="F45" s="96">
        <v>31.9351</v>
      </c>
      <c r="G45" s="96">
        <v>99.4488</v>
      </c>
      <c r="H45" s="96">
        <v>99.0788</v>
      </c>
      <c r="I45" s="96">
        <v>99.8454</v>
      </c>
    </row>
    <row r="46" spans="1:9" ht="24">
      <c r="A46" s="93" t="s">
        <v>506</v>
      </c>
      <c r="B46" s="99"/>
      <c r="C46" s="106" t="s">
        <v>415</v>
      </c>
      <c r="D46" s="106" t="s">
        <v>507</v>
      </c>
      <c r="E46" s="96">
        <v>79.9408</v>
      </c>
      <c r="F46" s="96">
        <v>95.3723</v>
      </c>
      <c r="G46" s="96">
        <v>99.7855</v>
      </c>
      <c r="H46" s="96">
        <v>99.7319</v>
      </c>
      <c r="I46" s="96">
        <v>99.9466</v>
      </c>
    </row>
    <row r="47" spans="1:9" ht="14.25">
      <c r="A47" s="93" t="s">
        <v>508</v>
      </c>
      <c r="B47" s="99"/>
      <c r="C47" s="106" t="s">
        <v>418</v>
      </c>
      <c r="D47" s="106" t="s">
        <v>509</v>
      </c>
      <c r="E47" s="96">
        <v>52.8635</v>
      </c>
      <c r="F47" s="96">
        <v>76.1028</v>
      </c>
      <c r="G47" s="96">
        <v>73.2308</v>
      </c>
      <c r="H47" s="96">
        <v>62.0859</v>
      </c>
      <c r="I47" s="96">
        <v>88.0843</v>
      </c>
    </row>
    <row r="48" spans="1:9" ht="14.25">
      <c r="A48" s="93" t="s">
        <v>510</v>
      </c>
      <c r="B48" s="99"/>
      <c r="C48" s="106" t="s">
        <v>421</v>
      </c>
      <c r="D48" s="106" t="s">
        <v>511</v>
      </c>
      <c r="E48" s="96">
        <v>67.7643</v>
      </c>
      <c r="F48" s="96">
        <v>66.8919</v>
      </c>
      <c r="G48" s="96">
        <v>56.5138</v>
      </c>
      <c r="H48" s="96">
        <v>66.534</v>
      </c>
      <c r="I48" s="96">
        <v>37.9471</v>
      </c>
    </row>
    <row r="49" spans="1:9" ht="34.5">
      <c r="A49" s="93" t="s">
        <v>512</v>
      </c>
      <c r="B49" s="99"/>
      <c r="C49" s="106" t="s">
        <v>424</v>
      </c>
      <c r="D49" s="106" t="s">
        <v>513</v>
      </c>
      <c r="E49" s="96">
        <v>0</v>
      </c>
      <c r="F49" s="96">
        <v>0</v>
      </c>
      <c r="G49" s="96">
        <v>0</v>
      </c>
      <c r="H49" s="96">
        <v>0</v>
      </c>
      <c r="I49" s="96">
        <v>0</v>
      </c>
    </row>
    <row r="50" spans="1:9" ht="24">
      <c r="A50" s="93" t="s">
        <v>514</v>
      </c>
      <c r="B50" s="99"/>
      <c r="C50" s="106" t="s">
        <v>427</v>
      </c>
      <c r="D50" s="106" t="s">
        <v>515</v>
      </c>
      <c r="E50" s="96">
        <v>0</v>
      </c>
      <c r="F50" s="96">
        <v>0</v>
      </c>
      <c r="G50" s="96">
        <v>0</v>
      </c>
      <c r="H50" s="96">
        <v>0</v>
      </c>
      <c r="I50" s="96">
        <v>0</v>
      </c>
    </row>
    <row r="51" spans="1:9" ht="34.5">
      <c r="A51" s="93" t="s">
        <v>516</v>
      </c>
      <c r="B51" s="99"/>
      <c r="C51" s="106" t="s">
        <v>430</v>
      </c>
      <c r="D51" s="106" t="s">
        <v>517</v>
      </c>
      <c r="E51" s="96">
        <v>0</v>
      </c>
      <c r="F51" s="96">
        <v>0</v>
      </c>
      <c r="G51" s="96">
        <v>0</v>
      </c>
      <c r="H51" s="96">
        <v>0</v>
      </c>
      <c r="I51" s="96">
        <v>0</v>
      </c>
    </row>
    <row r="52" spans="1:9" ht="24">
      <c r="A52" s="93" t="s">
        <v>518</v>
      </c>
      <c r="B52" s="99"/>
      <c r="C52" s="106" t="s">
        <v>433</v>
      </c>
      <c r="D52" s="106" t="s">
        <v>519</v>
      </c>
      <c r="E52" s="96">
        <v>0</v>
      </c>
      <c r="F52" s="96">
        <v>0</v>
      </c>
      <c r="G52" s="96">
        <v>0</v>
      </c>
      <c r="H52" s="96">
        <v>0</v>
      </c>
      <c r="I52" s="96">
        <v>0</v>
      </c>
    </row>
    <row r="53" spans="1:9" ht="53.25" customHeight="1">
      <c r="A53" s="93" t="s">
        <v>520</v>
      </c>
      <c r="B53" s="99"/>
      <c r="C53" s="107" t="s">
        <v>521</v>
      </c>
      <c r="D53" s="107"/>
      <c r="E53" s="108">
        <v>50.0182</v>
      </c>
      <c r="F53" s="108">
        <v>56.4719</v>
      </c>
      <c r="G53" s="108">
        <v>69.0582</v>
      </c>
      <c r="H53" s="108">
        <v>65.7093</v>
      </c>
      <c r="I53" s="108">
        <v>74.145</v>
      </c>
    </row>
    <row r="54" spans="1:9" ht="14.25" customHeight="1">
      <c r="A54" s="93" t="s">
        <v>522</v>
      </c>
      <c r="B54" s="99" t="s">
        <v>523</v>
      </c>
      <c r="C54" s="110" t="s">
        <v>412</v>
      </c>
      <c r="D54" s="110" t="s">
        <v>524</v>
      </c>
      <c r="E54" s="96">
        <v>0</v>
      </c>
      <c r="F54" s="96">
        <v>0</v>
      </c>
      <c r="G54" s="96">
        <v>0</v>
      </c>
      <c r="H54" s="96">
        <v>0</v>
      </c>
      <c r="I54" s="96">
        <v>0</v>
      </c>
    </row>
    <row r="55" spans="1:9" ht="14.25">
      <c r="A55" s="93" t="s">
        <v>525</v>
      </c>
      <c r="B55" s="99"/>
      <c r="C55" s="106" t="s">
        <v>415</v>
      </c>
      <c r="D55" s="106" t="s">
        <v>526</v>
      </c>
      <c r="E55" s="96">
        <v>0</v>
      </c>
      <c r="F55" s="96">
        <v>0</v>
      </c>
      <c r="G55" s="96">
        <v>0</v>
      </c>
      <c r="H55" s="96">
        <v>0</v>
      </c>
      <c r="I55" s="96">
        <v>0</v>
      </c>
    </row>
    <row r="56" spans="1:9" ht="14.25">
      <c r="A56" s="93" t="s">
        <v>527</v>
      </c>
      <c r="B56" s="99"/>
      <c r="C56" s="106" t="s">
        <v>418</v>
      </c>
      <c r="D56" s="106" t="s">
        <v>528</v>
      </c>
      <c r="E56" s="96">
        <v>0</v>
      </c>
      <c r="F56" s="96">
        <v>0</v>
      </c>
      <c r="G56" s="96">
        <v>0</v>
      </c>
      <c r="H56" s="96">
        <v>0</v>
      </c>
      <c r="I56" s="96">
        <v>0</v>
      </c>
    </row>
    <row r="57" spans="1:9" ht="14.25">
      <c r="A57" s="93" t="s">
        <v>529</v>
      </c>
      <c r="B57" s="99"/>
      <c r="C57" s="106" t="s">
        <v>421</v>
      </c>
      <c r="D57" s="106" t="s">
        <v>530</v>
      </c>
      <c r="E57" s="96">
        <v>0</v>
      </c>
      <c r="F57" s="96">
        <v>0</v>
      </c>
      <c r="G57" s="96">
        <v>0</v>
      </c>
      <c r="H57" s="96">
        <v>0</v>
      </c>
      <c r="I57" s="96">
        <v>0</v>
      </c>
    </row>
    <row r="58" spans="1:9" ht="24">
      <c r="A58" s="93" t="s">
        <v>531</v>
      </c>
      <c r="B58" s="99"/>
      <c r="C58" s="106" t="s">
        <v>424</v>
      </c>
      <c r="D58" s="106" t="s">
        <v>532</v>
      </c>
      <c r="E58" s="96">
        <v>39.0209</v>
      </c>
      <c r="F58" s="96">
        <v>56.1631</v>
      </c>
      <c r="G58" s="96">
        <v>91.6226</v>
      </c>
      <c r="H58" s="96">
        <v>83.7412</v>
      </c>
      <c r="I58" s="96">
        <v>95.9439</v>
      </c>
    </row>
    <row r="59" spans="1:9" ht="27" customHeight="1">
      <c r="A59" s="93" t="s">
        <v>533</v>
      </c>
      <c r="B59" s="99"/>
      <c r="C59" s="107" t="s">
        <v>534</v>
      </c>
      <c r="D59" s="107"/>
      <c r="E59" s="108">
        <v>39.0209</v>
      </c>
      <c r="F59" s="108">
        <v>56.1631</v>
      </c>
      <c r="G59" s="108">
        <v>91.6226</v>
      </c>
      <c r="H59" s="108">
        <v>83.7412</v>
      </c>
      <c r="I59" s="108">
        <v>95.9439</v>
      </c>
    </row>
    <row r="60" spans="1:9" ht="14.25" customHeight="1">
      <c r="A60" s="93" t="s">
        <v>535</v>
      </c>
      <c r="B60" s="99" t="s">
        <v>536</v>
      </c>
      <c r="C60" s="110" t="s">
        <v>412</v>
      </c>
      <c r="D60" s="110" t="s">
        <v>537</v>
      </c>
      <c r="E60" s="96">
        <v>42.1004</v>
      </c>
      <c r="F60" s="96">
        <v>98.9742</v>
      </c>
      <c r="G60" s="96">
        <v>99.1699</v>
      </c>
      <c r="H60" s="96">
        <v>100</v>
      </c>
      <c r="I60" s="96">
        <v>98.9202</v>
      </c>
    </row>
    <row r="61" spans="1:9" ht="24">
      <c r="A61" s="93" t="s">
        <v>538</v>
      </c>
      <c r="B61" s="99"/>
      <c r="C61" s="106" t="s">
        <v>415</v>
      </c>
      <c r="D61" s="106" t="s">
        <v>539</v>
      </c>
      <c r="E61" s="96">
        <v>0</v>
      </c>
      <c r="F61" s="96">
        <v>0</v>
      </c>
      <c r="G61" s="96">
        <v>0</v>
      </c>
      <c r="H61" s="96">
        <v>0</v>
      </c>
      <c r="I61" s="96">
        <v>0</v>
      </c>
    </row>
    <row r="62" spans="1:9" ht="43.5" customHeight="1">
      <c r="A62" s="93" t="s">
        <v>540</v>
      </c>
      <c r="B62" s="99"/>
      <c r="C62" s="107" t="s">
        <v>541</v>
      </c>
      <c r="D62" s="107"/>
      <c r="E62" s="108">
        <v>42.1004</v>
      </c>
      <c r="F62" s="108">
        <v>98.9742</v>
      </c>
      <c r="G62" s="108">
        <v>99.1699</v>
      </c>
      <c r="H62" s="108">
        <v>100</v>
      </c>
      <c r="I62" s="108">
        <v>98.9202</v>
      </c>
    </row>
    <row r="63" spans="1:9" ht="24" customHeight="1">
      <c r="A63" s="93" t="s">
        <v>542</v>
      </c>
      <c r="B63" s="99" t="s">
        <v>543</v>
      </c>
      <c r="C63" s="110" t="s">
        <v>412</v>
      </c>
      <c r="D63" s="110" t="s">
        <v>544</v>
      </c>
      <c r="E63" s="96">
        <v>41.1856</v>
      </c>
      <c r="F63" s="96">
        <v>104.5242</v>
      </c>
      <c r="G63" s="96">
        <v>76.9949</v>
      </c>
      <c r="H63" s="96">
        <v>55.8016</v>
      </c>
      <c r="I63" s="96">
        <v>103.975</v>
      </c>
    </row>
    <row r="64" spans="1:9" ht="14.25">
      <c r="A64" s="93" t="s">
        <v>545</v>
      </c>
      <c r="B64" s="99"/>
      <c r="C64" s="106" t="s">
        <v>415</v>
      </c>
      <c r="D64" s="106" t="s">
        <v>546</v>
      </c>
      <c r="E64" s="96">
        <v>63.7052</v>
      </c>
      <c r="F64" s="96">
        <v>110.6962</v>
      </c>
      <c r="G64" s="96">
        <v>96.1547</v>
      </c>
      <c r="H64" s="96">
        <v>90.5941</v>
      </c>
      <c r="I64" s="96">
        <v>100</v>
      </c>
    </row>
    <row r="65" spans="1:9" ht="14.25">
      <c r="A65" s="93" t="s">
        <v>547</v>
      </c>
      <c r="B65" s="99"/>
      <c r="C65" s="106" t="s">
        <v>418</v>
      </c>
      <c r="D65" s="106" t="s">
        <v>548</v>
      </c>
      <c r="E65" s="96">
        <v>60.0651</v>
      </c>
      <c r="F65" s="96">
        <v>102.533</v>
      </c>
      <c r="G65" s="96">
        <v>87.3752</v>
      </c>
      <c r="H65" s="96">
        <v>80.3656</v>
      </c>
      <c r="I65" s="96">
        <v>96.8984</v>
      </c>
    </row>
    <row r="66" spans="1:9" ht="24">
      <c r="A66" s="93" t="s">
        <v>549</v>
      </c>
      <c r="B66" s="99"/>
      <c r="C66" s="106" t="s">
        <v>421</v>
      </c>
      <c r="D66" s="106" t="s">
        <v>550</v>
      </c>
      <c r="E66" s="96">
        <v>95.1337</v>
      </c>
      <c r="F66" s="96">
        <v>95.9789</v>
      </c>
      <c r="G66" s="96">
        <v>70.3125</v>
      </c>
      <c r="H66" s="96">
        <v>63.8767</v>
      </c>
      <c r="I66" s="96">
        <v>100</v>
      </c>
    </row>
    <row r="67" spans="1:9" ht="14.25">
      <c r="A67" s="93" t="s">
        <v>551</v>
      </c>
      <c r="B67" s="99"/>
      <c r="C67" s="106" t="s">
        <v>424</v>
      </c>
      <c r="D67" s="106" t="s">
        <v>552</v>
      </c>
      <c r="E67" s="96">
        <v>15.1138</v>
      </c>
      <c r="F67" s="96">
        <v>52.6959</v>
      </c>
      <c r="G67" s="96">
        <v>53.7408</v>
      </c>
      <c r="H67" s="96">
        <v>97.6789</v>
      </c>
      <c r="I67" s="96">
        <v>48.1212</v>
      </c>
    </row>
    <row r="68" spans="1:9" ht="24">
      <c r="A68" s="93" t="s">
        <v>553</v>
      </c>
      <c r="B68" s="99"/>
      <c r="C68" s="106" t="s">
        <v>427</v>
      </c>
      <c r="D68" s="106" t="s">
        <v>554</v>
      </c>
      <c r="E68" s="96">
        <v>0</v>
      </c>
      <c r="F68" s="96">
        <v>0</v>
      </c>
      <c r="G68" s="96">
        <v>0</v>
      </c>
      <c r="H68" s="96">
        <v>0</v>
      </c>
      <c r="I68" s="96">
        <v>0</v>
      </c>
    </row>
    <row r="69" spans="1:9" ht="34.5">
      <c r="A69" s="93" t="s">
        <v>555</v>
      </c>
      <c r="B69" s="99"/>
      <c r="C69" s="106" t="s">
        <v>430</v>
      </c>
      <c r="D69" s="106" t="s">
        <v>556</v>
      </c>
      <c r="E69" s="96">
        <v>100</v>
      </c>
      <c r="F69" s="96">
        <v>100</v>
      </c>
      <c r="G69" s="96">
        <v>100</v>
      </c>
      <c r="H69" s="96">
        <v>100</v>
      </c>
      <c r="I69" s="96">
        <v>0</v>
      </c>
    </row>
    <row r="70" spans="1:9" ht="24">
      <c r="A70" s="93" t="s">
        <v>557</v>
      </c>
      <c r="B70" s="99"/>
      <c r="C70" s="106" t="s">
        <v>433</v>
      </c>
      <c r="D70" s="106" t="s">
        <v>558</v>
      </c>
      <c r="E70" s="96">
        <v>116.6667</v>
      </c>
      <c r="F70" s="96">
        <v>100</v>
      </c>
      <c r="G70" s="96">
        <v>100</v>
      </c>
      <c r="H70" s="96">
        <v>100</v>
      </c>
      <c r="I70" s="96">
        <v>0</v>
      </c>
    </row>
    <row r="71" spans="1:9" ht="24">
      <c r="A71" s="93" t="s">
        <v>559</v>
      </c>
      <c r="B71" s="99"/>
      <c r="C71" s="106" t="s">
        <v>436</v>
      </c>
      <c r="D71" s="106" t="s">
        <v>560</v>
      </c>
      <c r="E71" s="96">
        <v>90.0124</v>
      </c>
      <c r="F71" s="96">
        <v>92.1385</v>
      </c>
      <c r="G71" s="96">
        <v>65.5723</v>
      </c>
      <c r="H71" s="96">
        <v>58.5576</v>
      </c>
      <c r="I71" s="96">
        <v>97.3975</v>
      </c>
    </row>
    <row r="72" spans="1:9" ht="42" customHeight="1">
      <c r="A72" s="93" t="s">
        <v>561</v>
      </c>
      <c r="B72" s="99"/>
      <c r="C72" s="107" t="s">
        <v>562</v>
      </c>
      <c r="D72" s="107"/>
      <c r="E72" s="108">
        <v>76.2974</v>
      </c>
      <c r="F72" s="108">
        <v>95.8261</v>
      </c>
      <c r="G72" s="108">
        <v>82.6753</v>
      </c>
      <c r="H72" s="108">
        <v>81.0999</v>
      </c>
      <c r="I72" s="108">
        <v>86.5864</v>
      </c>
    </row>
    <row r="73" spans="1:9" ht="45" customHeight="1">
      <c r="A73" s="93" t="s">
        <v>563</v>
      </c>
      <c r="B73" s="99" t="s">
        <v>564</v>
      </c>
      <c r="C73" s="110" t="s">
        <v>412</v>
      </c>
      <c r="D73" s="110" t="s">
        <v>565</v>
      </c>
      <c r="E73" s="96">
        <v>0</v>
      </c>
      <c r="F73" s="96">
        <v>0</v>
      </c>
      <c r="G73" s="96">
        <v>0</v>
      </c>
      <c r="H73" s="96">
        <v>0</v>
      </c>
      <c r="I73" s="96">
        <v>0</v>
      </c>
    </row>
    <row r="74" spans="1:9" ht="45">
      <c r="A74" s="93" t="s">
        <v>566</v>
      </c>
      <c r="B74" s="99"/>
      <c r="C74" s="106" t="s">
        <v>415</v>
      </c>
      <c r="D74" s="106" t="s">
        <v>567</v>
      </c>
      <c r="E74" s="96">
        <v>0</v>
      </c>
      <c r="F74" s="96">
        <v>0</v>
      </c>
      <c r="G74" s="96">
        <v>0</v>
      </c>
      <c r="H74" s="96">
        <v>0</v>
      </c>
      <c r="I74" s="96">
        <v>0</v>
      </c>
    </row>
    <row r="75" spans="1:9" ht="55.5">
      <c r="A75" s="93" t="s">
        <v>568</v>
      </c>
      <c r="B75" s="99"/>
      <c r="C75" s="106" t="s">
        <v>418</v>
      </c>
      <c r="D75" s="106" t="s">
        <v>569</v>
      </c>
      <c r="E75" s="96">
        <v>0</v>
      </c>
      <c r="F75" s="96">
        <v>0</v>
      </c>
      <c r="G75" s="96">
        <v>0</v>
      </c>
      <c r="H75" s="96">
        <v>0</v>
      </c>
      <c r="I75" s="96">
        <v>0</v>
      </c>
    </row>
    <row r="76" spans="1:9" ht="34.5">
      <c r="A76" s="93" t="s">
        <v>570</v>
      </c>
      <c r="B76" s="99"/>
      <c r="C76" s="106" t="s">
        <v>421</v>
      </c>
      <c r="D76" s="106" t="s">
        <v>571</v>
      </c>
      <c r="E76" s="96">
        <v>0</v>
      </c>
      <c r="F76" s="96">
        <v>0</v>
      </c>
      <c r="G76" s="96">
        <v>0</v>
      </c>
      <c r="H76" s="96">
        <v>0</v>
      </c>
      <c r="I76" s="96">
        <v>0</v>
      </c>
    </row>
    <row r="77" spans="1:9" ht="24">
      <c r="A77" s="93" t="s">
        <v>572</v>
      </c>
      <c r="B77" s="99"/>
      <c r="C77" s="106" t="s">
        <v>424</v>
      </c>
      <c r="D77" s="106" t="s">
        <v>573</v>
      </c>
      <c r="E77" s="96">
        <v>0</v>
      </c>
      <c r="F77" s="96">
        <v>0</v>
      </c>
      <c r="G77" s="96">
        <v>0</v>
      </c>
      <c r="H77" s="96">
        <v>0</v>
      </c>
      <c r="I77" s="96">
        <v>0</v>
      </c>
    </row>
    <row r="78" spans="1:9" ht="34.5">
      <c r="A78" s="93" t="s">
        <v>574</v>
      </c>
      <c r="B78" s="99"/>
      <c r="C78" s="106" t="s">
        <v>427</v>
      </c>
      <c r="D78" s="106" t="s">
        <v>575</v>
      </c>
      <c r="E78" s="96">
        <v>0</v>
      </c>
      <c r="F78" s="96">
        <v>0</v>
      </c>
      <c r="G78" s="96">
        <v>0</v>
      </c>
      <c r="H78" s="96">
        <v>0</v>
      </c>
      <c r="I78" s="96">
        <v>0</v>
      </c>
    </row>
    <row r="79" spans="1:9" ht="24">
      <c r="A79" s="93" t="s">
        <v>576</v>
      </c>
      <c r="B79" s="99"/>
      <c r="C79" s="106" t="s">
        <v>430</v>
      </c>
      <c r="D79" s="106" t="s">
        <v>577</v>
      </c>
      <c r="E79" s="96">
        <v>0</v>
      </c>
      <c r="F79" s="96">
        <v>0</v>
      </c>
      <c r="G79" s="96">
        <v>0</v>
      </c>
      <c r="H79" s="96">
        <v>0</v>
      </c>
      <c r="I79" s="96">
        <v>0</v>
      </c>
    </row>
    <row r="80" spans="1:9" ht="35.25" customHeight="1">
      <c r="A80" s="93" t="s">
        <v>578</v>
      </c>
      <c r="B80" s="99"/>
      <c r="C80" s="107" t="s">
        <v>579</v>
      </c>
      <c r="D80" s="107"/>
      <c r="E80" s="108">
        <v>0</v>
      </c>
      <c r="F80" s="108">
        <v>0</v>
      </c>
      <c r="G80" s="108">
        <v>0</v>
      </c>
      <c r="H80" s="108">
        <v>0</v>
      </c>
      <c r="I80" s="108">
        <v>0</v>
      </c>
    </row>
    <row r="81" spans="1:9" ht="14.25" customHeight="1">
      <c r="A81" s="93" t="s">
        <v>580</v>
      </c>
      <c r="B81" s="99" t="s">
        <v>581</v>
      </c>
      <c r="C81" s="110" t="s">
        <v>412</v>
      </c>
      <c r="D81" s="110" t="s">
        <v>582</v>
      </c>
      <c r="E81" s="96">
        <v>0</v>
      </c>
      <c r="F81" s="96">
        <v>0</v>
      </c>
      <c r="G81" s="96">
        <v>0</v>
      </c>
      <c r="H81" s="96">
        <v>0</v>
      </c>
      <c r="I81" s="96">
        <v>0</v>
      </c>
    </row>
    <row r="82" spans="1:9" ht="34.5">
      <c r="A82" s="93" t="s">
        <v>583</v>
      </c>
      <c r="B82" s="99"/>
      <c r="C82" s="106" t="s">
        <v>415</v>
      </c>
      <c r="D82" s="106" t="s">
        <v>584</v>
      </c>
      <c r="E82" s="96">
        <v>47.1866</v>
      </c>
      <c r="F82" s="96">
        <v>65.2674</v>
      </c>
      <c r="G82" s="96">
        <v>63.7061</v>
      </c>
      <c r="H82" s="96">
        <v>25.1398</v>
      </c>
      <c r="I82" s="96">
        <v>100.0003</v>
      </c>
    </row>
    <row r="83" spans="1:9" ht="14.25">
      <c r="A83" s="93" t="s">
        <v>585</v>
      </c>
      <c r="B83" s="99"/>
      <c r="C83" s="106" t="s">
        <v>418</v>
      </c>
      <c r="D83" s="106" t="s">
        <v>586</v>
      </c>
      <c r="E83" s="96">
        <v>0</v>
      </c>
      <c r="F83" s="96">
        <v>0</v>
      </c>
      <c r="G83" s="96">
        <v>0</v>
      </c>
      <c r="H83" s="96">
        <v>0</v>
      </c>
      <c r="I83" s="96">
        <v>0</v>
      </c>
    </row>
    <row r="84" spans="1:9" ht="24">
      <c r="A84" s="93" t="s">
        <v>587</v>
      </c>
      <c r="B84" s="99"/>
      <c r="C84" s="106" t="s">
        <v>421</v>
      </c>
      <c r="D84" s="106" t="s">
        <v>588</v>
      </c>
      <c r="E84" s="96">
        <v>54.7525</v>
      </c>
      <c r="F84" s="96">
        <v>109.505</v>
      </c>
      <c r="G84" s="96">
        <v>100</v>
      </c>
      <c r="H84" s="96">
        <v>100</v>
      </c>
      <c r="I84" s="96">
        <v>100</v>
      </c>
    </row>
    <row r="85" spans="1:9" ht="43.5" customHeight="1">
      <c r="A85" s="93" t="s">
        <v>589</v>
      </c>
      <c r="B85" s="99"/>
      <c r="C85" s="107" t="s">
        <v>590</v>
      </c>
      <c r="D85" s="107"/>
      <c r="E85" s="108">
        <v>47.1916</v>
      </c>
      <c r="F85" s="108">
        <v>65.2957</v>
      </c>
      <c r="G85" s="108">
        <v>63.7272</v>
      </c>
      <c r="H85" s="108">
        <v>25.1846</v>
      </c>
      <c r="I85" s="108">
        <v>100.0003</v>
      </c>
    </row>
    <row r="86" spans="1:9" ht="24" customHeight="1">
      <c r="A86" s="93" t="s">
        <v>591</v>
      </c>
      <c r="B86" s="99" t="s">
        <v>592</v>
      </c>
      <c r="C86" s="110" t="s">
        <v>412</v>
      </c>
      <c r="D86" s="110" t="s">
        <v>593</v>
      </c>
      <c r="E86" s="96">
        <v>0</v>
      </c>
      <c r="F86" s="96">
        <v>0</v>
      </c>
      <c r="G86" s="96">
        <v>0</v>
      </c>
      <c r="H86" s="96">
        <v>0</v>
      </c>
      <c r="I86" s="96">
        <v>0</v>
      </c>
    </row>
    <row r="87" spans="1:9" ht="14.25">
      <c r="A87" s="93" t="s">
        <v>594</v>
      </c>
      <c r="B87" s="99"/>
      <c r="C87" s="106" t="s">
        <v>415</v>
      </c>
      <c r="D87" s="106" t="s">
        <v>595</v>
      </c>
      <c r="E87" s="96">
        <v>0</v>
      </c>
      <c r="F87" s="96">
        <v>0</v>
      </c>
      <c r="G87" s="96">
        <v>0</v>
      </c>
      <c r="H87" s="96">
        <v>0</v>
      </c>
      <c r="I87" s="96">
        <v>0</v>
      </c>
    </row>
    <row r="88" spans="1:9" ht="14.25">
      <c r="A88" s="93" t="s">
        <v>596</v>
      </c>
      <c r="B88" s="99"/>
      <c r="C88" s="106" t="s">
        <v>418</v>
      </c>
      <c r="D88" s="106" t="s">
        <v>597</v>
      </c>
      <c r="E88" s="96">
        <v>0</v>
      </c>
      <c r="F88" s="96">
        <v>0</v>
      </c>
      <c r="G88" s="96">
        <v>0</v>
      </c>
      <c r="H88" s="96">
        <v>0</v>
      </c>
      <c r="I88" s="96">
        <v>0</v>
      </c>
    </row>
    <row r="89" spans="1:9" ht="48" customHeight="1">
      <c r="A89" s="93" t="s">
        <v>598</v>
      </c>
      <c r="B89" s="99"/>
      <c r="C89" s="107" t="s">
        <v>599</v>
      </c>
      <c r="D89" s="107"/>
      <c r="E89" s="108">
        <v>0</v>
      </c>
      <c r="F89" s="108">
        <v>0</v>
      </c>
      <c r="G89" s="108">
        <v>0</v>
      </c>
      <c r="H89" s="108">
        <v>0</v>
      </c>
      <c r="I89" s="108">
        <v>0</v>
      </c>
    </row>
    <row r="90" spans="1:9" ht="34.5" customHeight="1">
      <c r="A90" s="93" t="s">
        <v>600</v>
      </c>
      <c r="B90" s="99" t="s">
        <v>601</v>
      </c>
      <c r="C90" s="110" t="s">
        <v>412</v>
      </c>
      <c r="D90" s="110" t="s">
        <v>602</v>
      </c>
      <c r="E90" s="96">
        <v>64.6702</v>
      </c>
      <c r="F90" s="96">
        <v>23.3326</v>
      </c>
      <c r="G90" s="96">
        <v>91.0426</v>
      </c>
      <c r="H90" s="96">
        <v>91.0426</v>
      </c>
      <c r="I90" s="96">
        <v>0</v>
      </c>
    </row>
    <row r="91" spans="1:9" ht="14.25">
      <c r="A91" s="93" t="s">
        <v>603</v>
      </c>
      <c r="B91" s="99"/>
      <c r="C91" s="106" t="s">
        <v>415</v>
      </c>
      <c r="D91" s="106" t="s">
        <v>604</v>
      </c>
      <c r="E91" s="96">
        <v>0</v>
      </c>
      <c r="F91" s="96">
        <v>0</v>
      </c>
      <c r="G91" s="96">
        <v>0</v>
      </c>
      <c r="H91" s="96">
        <v>0</v>
      </c>
      <c r="I91" s="96">
        <v>0</v>
      </c>
    </row>
    <row r="92" spans="1:9" ht="43.5" customHeight="1">
      <c r="A92" s="93" t="s">
        <v>605</v>
      </c>
      <c r="B92" s="99"/>
      <c r="C92" s="107" t="s">
        <v>606</v>
      </c>
      <c r="D92" s="107"/>
      <c r="E92" s="108">
        <v>64.6702</v>
      </c>
      <c r="F92" s="108">
        <v>23.3326</v>
      </c>
      <c r="G92" s="108">
        <v>91.0426</v>
      </c>
      <c r="H92" s="108">
        <v>91.0426</v>
      </c>
      <c r="I92" s="108">
        <v>0</v>
      </c>
    </row>
    <row r="93" spans="1:9" ht="14.25" customHeight="1">
      <c r="A93" s="93" t="s">
        <v>607</v>
      </c>
      <c r="B93" s="99" t="s">
        <v>608</v>
      </c>
      <c r="C93" s="110" t="s">
        <v>412</v>
      </c>
      <c r="D93" s="110" t="s">
        <v>609</v>
      </c>
      <c r="E93" s="96">
        <v>79.4673</v>
      </c>
      <c r="F93" s="96">
        <v>63.763</v>
      </c>
      <c r="G93" s="96">
        <v>97.9359</v>
      </c>
      <c r="H93" s="96">
        <v>100</v>
      </c>
      <c r="I93" s="96">
        <v>97.4755</v>
      </c>
    </row>
    <row r="94" spans="1:9" ht="47.25" customHeight="1">
      <c r="A94" s="93" t="s">
        <v>610</v>
      </c>
      <c r="B94" s="99"/>
      <c r="C94" s="107" t="s">
        <v>611</v>
      </c>
      <c r="D94" s="107"/>
      <c r="E94" s="98">
        <f>E93</f>
        <v>79.4673</v>
      </c>
      <c r="F94" s="98">
        <f>F93</f>
        <v>63.763</v>
      </c>
      <c r="G94" s="98">
        <f>G93</f>
        <v>97.9359</v>
      </c>
      <c r="H94" s="98">
        <f>H93</f>
        <v>100</v>
      </c>
      <c r="I94" s="98">
        <f>I93</f>
        <v>97.4755</v>
      </c>
    </row>
    <row r="95" spans="1:9" ht="24" customHeight="1">
      <c r="A95" s="93" t="s">
        <v>612</v>
      </c>
      <c r="B95" s="111" t="s">
        <v>613</v>
      </c>
      <c r="C95" s="112" t="s">
        <v>412</v>
      </c>
      <c r="D95" s="112" t="s">
        <v>614</v>
      </c>
      <c r="E95" s="96">
        <v>0</v>
      </c>
      <c r="F95" s="96">
        <v>0</v>
      </c>
      <c r="G95" s="96">
        <v>0</v>
      </c>
      <c r="H95" s="96">
        <v>0</v>
      </c>
      <c r="I95" s="96">
        <v>0</v>
      </c>
    </row>
    <row r="96" spans="1:9" ht="44.25" customHeight="1">
      <c r="A96" s="93" t="s">
        <v>615</v>
      </c>
      <c r="B96" s="111"/>
      <c r="C96" s="107" t="s">
        <v>616</v>
      </c>
      <c r="D96" s="107"/>
      <c r="E96" s="98">
        <f>E95</f>
        <v>0</v>
      </c>
      <c r="F96" s="98">
        <f>F95</f>
        <v>0</v>
      </c>
      <c r="G96" s="98">
        <f>G95</f>
        <v>0</v>
      </c>
      <c r="H96" s="98">
        <f>H95</f>
        <v>0</v>
      </c>
      <c r="I96" s="98">
        <f>I95</f>
        <v>0</v>
      </c>
    </row>
    <row r="97" spans="1:9" ht="24" customHeight="1">
      <c r="A97" s="93" t="s">
        <v>617</v>
      </c>
      <c r="B97" s="99" t="s">
        <v>618</v>
      </c>
      <c r="C97" s="110" t="s">
        <v>412</v>
      </c>
      <c r="D97" s="110" t="s">
        <v>619</v>
      </c>
      <c r="E97" s="96">
        <v>0</v>
      </c>
      <c r="F97" s="96">
        <v>0</v>
      </c>
      <c r="G97" s="96">
        <v>0</v>
      </c>
      <c r="H97" s="96">
        <v>0</v>
      </c>
      <c r="I97" s="96">
        <v>0</v>
      </c>
    </row>
    <row r="98" spans="1:9" ht="36" customHeight="1">
      <c r="A98" s="93" t="s">
        <v>620</v>
      </c>
      <c r="B98" s="99"/>
      <c r="C98" s="107" t="s">
        <v>621</v>
      </c>
      <c r="D98" s="107"/>
      <c r="E98" s="98">
        <f>E97</f>
        <v>0</v>
      </c>
      <c r="F98" s="98">
        <f>F97</f>
        <v>0</v>
      </c>
      <c r="G98" s="98">
        <f>G97</f>
        <v>0</v>
      </c>
      <c r="H98" s="98">
        <f>H97</f>
        <v>0</v>
      </c>
      <c r="I98" s="98">
        <f>I97</f>
        <v>0</v>
      </c>
    </row>
    <row r="99" spans="1:9" ht="14.25" customHeight="1">
      <c r="A99" s="93" t="s">
        <v>622</v>
      </c>
      <c r="B99" s="99" t="s">
        <v>623</v>
      </c>
      <c r="C99" s="110" t="s">
        <v>412</v>
      </c>
      <c r="D99" s="110" t="s">
        <v>624</v>
      </c>
      <c r="E99" s="96">
        <v>32.4544</v>
      </c>
      <c r="F99" s="96">
        <v>39.8192</v>
      </c>
      <c r="G99" s="96">
        <v>0</v>
      </c>
      <c r="H99" s="96">
        <v>0</v>
      </c>
      <c r="I99" s="96">
        <v>0</v>
      </c>
    </row>
    <row r="100" spans="1:9" ht="24">
      <c r="A100" s="93" t="s">
        <v>625</v>
      </c>
      <c r="B100" s="99"/>
      <c r="C100" s="106" t="s">
        <v>415</v>
      </c>
      <c r="D100" s="106" t="s">
        <v>626</v>
      </c>
      <c r="E100" s="96">
        <v>0</v>
      </c>
      <c r="F100" s="96">
        <v>0</v>
      </c>
      <c r="G100" s="96">
        <v>0</v>
      </c>
      <c r="H100" s="96">
        <v>0</v>
      </c>
      <c r="I100" s="96">
        <v>0</v>
      </c>
    </row>
    <row r="101" spans="1:9" ht="14.25">
      <c r="A101" s="93" t="s">
        <v>627</v>
      </c>
      <c r="B101" s="99"/>
      <c r="C101" s="106" t="s">
        <v>418</v>
      </c>
      <c r="D101" s="106" t="s">
        <v>628</v>
      </c>
      <c r="E101" s="96">
        <v>0</v>
      </c>
      <c r="F101" s="96">
        <v>0</v>
      </c>
      <c r="G101" s="96">
        <v>0</v>
      </c>
      <c r="H101" s="96">
        <v>0</v>
      </c>
      <c r="I101" s="96">
        <v>0</v>
      </c>
    </row>
    <row r="102" spans="1:9" ht="42" customHeight="1">
      <c r="A102" s="93" t="s">
        <v>629</v>
      </c>
      <c r="B102" s="99"/>
      <c r="C102" s="107" t="s">
        <v>630</v>
      </c>
      <c r="D102" s="107"/>
      <c r="E102" s="108">
        <v>4.779</v>
      </c>
      <c r="F102" s="108">
        <v>5.4968</v>
      </c>
      <c r="G102" s="108">
        <v>0</v>
      </c>
      <c r="H102" s="108">
        <v>0</v>
      </c>
      <c r="I102" s="108">
        <v>0</v>
      </c>
    </row>
    <row r="103" spans="1:9" ht="34.5" customHeight="1">
      <c r="A103" s="93" t="s">
        <v>631</v>
      </c>
      <c r="B103" s="99" t="s">
        <v>632</v>
      </c>
      <c r="C103" s="110" t="s">
        <v>412</v>
      </c>
      <c r="D103" s="110" t="s">
        <v>633</v>
      </c>
      <c r="E103" s="96">
        <v>0</v>
      </c>
      <c r="F103" s="96">
        <v>0</v>
      </c>
      <c r="G103" s="96">
        <v>0</v>
      </c>
      <c r="H103" s="96">
        <v>0</v>
      </c>
      <c r="I103" s="96">
        <v>0</v>
      </c>
    </row>
    <row r="104" spans="1:9" ht="34.5">
      <c r="A104" s="93" t="s">
        <v>634</v>
      </c>
      <c r="B104" s="99"/>
      <c r="C104" s="106" t="s">
        <v>415</v>
      </c>
      <c r="D104" s="106" t="s">
        <v>635</v>
      </c>
      <c r="E104" s="96">
        <v>100</v>
      </c>
      <c r="F104" s="96">
        <v>100</v>
      </c>
      <c r="G104" s="96">
        <v>100</v>
      </c>
      <c r="H104" s="96">
        <v>100</v>
      </c>
      <c r="I104" s="96">
        <v>0</v>
      </c>
    </row>
    <row r="105" spans="1:9" ht="38.25" customHeight="1">
      <c r="A105" s="93" t="s">
        <v>636</v>
      </c>
      <c r="B105" s="99"/>
      <c r="C105" s="113" t="s">
        <v>637</v>
      </c>
      <c r="D105" s="113"/>
      <c r="E105" s="108">
        <v>100</v>
      </c>
      <c r="F105" s="108">
        <v>100</v>
      </c>
      <c r="G105" s="108">
        <v>100</v>
      </c>
      <c r="H105" s="108">
        <v>100</v>
      </c>
      <c r="I105" s="108">
        <v>0</v>
      </c>
    </row>
    <row r="106" spans="1:9" ht="24" customHeight="1">
      <c r="A106" s="93" t="s">
        <v>638</v>
      </c>
      <c r="B106" s="99" t="s">
        <v>639</v>
      </c>
      <c r="C106" s="110" t="s">
        <v>412</v>
      </c>
      <c r="D106" s="110" t="s">
        <v>640</v>
      </c>
      <c r="E106" s="96">
        <v>90.5514</v>
      </c>
      <c r="F106" s="96">
        <v>90.5491</v>
      </c>
      <c r="G106" s="96">
        <v>100</v>
      </c>
      <c r="H106" s="96">
        <v>100</v>
      </c>
      <c r="I106" s="96">
        <v>100</v>
      </c>
    </row>
    <row r="107" spans="1:9" ht="36.75" customHeight="1">
      <c r="A107" s="93" t="s">
        <v>638</v>
      </c>
      <c r="B107" s="99"/>
      <c r="C107" s="107" t="s">
        <v>641</v>
      </c>
      <c r="D107" s="107"/>
      <c r="E107" s="98">
        <f>E106</f>
        <v>90.5514</v>
      </c>
      <c r="F107" s="98">
        <f>F106</f>
        <v>90.5491</v>
      </c>
      <c r="G107" s="98">
        <f>G106</f>
        <v>100</v>
      </c>
      <c r="H107" s="98">
        <f>H106</f>
        <v>100</v>
      </c>
      <c r="I107" s="98">
        <f>I106</f>
        <v>100</v>
      </c>
    </row>
    <row r="108" spans="1:9" ht="24" customHeight="1">
      <c r="A108" s="93" t="s">
        <v>642</v>
      </c>
      <c r="B108" s="99" t="s">
        <v>643</v>
      </c>
      <c r="C108" s="110" t="s">
        <v>412</v>
      </c>
      <c r="D108" s="110" t="s">
        <v>644</v>
      </c>
      <c r="E108" s="96">
        <v>95.3379</v>
      </c>
      <c r="F108" s="96">
        <v>95.3625</v>
      </c>
      <c r="G108" s="96">
        <v>92.0705</v>
      </c>
      <c r="H108" s="96">
        <v>99.0834</v>
      </c>
      <c r="I108" s="96">
        <v>5.0653</v>
      </c>
    </row>
    <row r="109" spans="1:9" ht="34.5">
      <c r="A109" s="93" t="s">
        <v>645</v>
      </c>
      <c r="B109" s="99"/>
      <c r="C109" s="106" t="s">
        <v>415</v>
      </c>
      <c r="D109" s="106" t="s">
        <v>646</v>
      </c>
      <c r="E109" s="96">
        <v>0</v>
      </c>
      <c r="F109" s="96">
        <v>0</v>
      </c>
      <c r="G109" s="96">
        <v>0</v>
      </c>
      <c r="H109" s="96">
        <v>0</v>
      </c>
      <c r="I109" s="96">
        <v>0</v>
      </c>
    </row>
    <row r="110" spans="1:9" ht="39.75" customHeight="1">
      <c r="A110" s="93" t="s">
        <v>647</v>
      </c>
      <c r="B110" s="99"/>
      <c r="C110" s="107" t="s">
        <v>648</v>
      </c>
      <c r="D110" s="107"/>
      <c r="E110" s="108">
        <v>95.3379</v>
      </c>
      <c r="F110" s="108">
        <v>95.3625</v>
      </c>
      <c r="G110" s="108">
        <v>92.0705</v>
      </c>
      <c r="H110" s="108">
        <v>99.0834</v>
      </c>
      <c r="I110" s="108">
        <v>5.0653</v>
      </c>
    </row>
  </sheetData>
  <sheetProtection sheet="1"/>
  <mergeCells count="51">
    <mergeCell ref="B3:I3"/>
    <mergeCell ref="B4:I4"/>
    <mergeCell ref="B5:I5"/>
    <mergeCell ref="B6:D7"/>
    <mergeCell ref="E6:I6"/>
    <mergeCell ref="B8:B19"/>
    <mergeCell ref="C19:D19"/>
    <mergeCell ref="B20:B22"/>
    <mergeCell ref="C22:D22"/>
    <mergeCell ref="B23:B25"/>
    <mergeCell ref="C25:D25"/>
    <mergeCell ref="B26:B33"/>
    <mergeCell ref="C33:D33"/>
    <mergeCell ref="B34:B36"/>
    <mergeCell ref="C36:D36"/>
    <mergeCell ref="B37:B39"/>
    <mergeCell ref="C39:D39"/>
    <mergeCell ref="B40:B41"/>
    <mergeCell ref="C41:D41"/>
    <mergeCell ref="B42:B44"/>
    <mergeCell ref="C44:D44"/>
    <mergeCell ref="B45:B53"/>
    <mergeCell ref="C53:D53"/>
    <mergeCell ref="B54:B59"/>
    <mergeCell ref="C59:D59"/>
    <mergeCell ref="B60:B62"/>
    <mergeCell ref="C62:D62"/>
    <mergeCell ref="B63:B72"/>
    <mergeCell ref="C72:D72"/>
    <mergeCell ref="B73:B80"/>
    <mergeCell ref="C80:D80"/>
    <mergeCell ref="B81:B85"/>
    <mergeCell ref="C85:D85"/>
    <mergeCell ref="B86:B89"/>
    <mergeCell ref="C89:D89"/>
    <mergeCell ref="B90:B92"/>
    <mergeCell ref="C92:D92"/>
    <mergeCell ref="B93:B94"/>
    <mergeCell ref="C94:D94"/>
    <mergeCell ref="B95:B96"/>
    <mergeCell ref="C96:D96"/>
    <mergeCell ref="B97:B98"/>
    <mergeCell ref="C98:D98"/>
    <mergeCell ref="B99:B102"/>
    <mergeCell ref="C102:D102"/>
    <mergeCell ref="B103:B105"/>
    <mergeCell ref="C105:D105"/>
    <mergeCell ref="B106:B107"/>
    <mergeCell ref="C107:D107"/>
    <mergeCell ref="B108:B110"/>
    <mergeCell ref="C110:D110"/>
  </mergeCells>
  <printOptions horizontalCentered="1" verticalCentered="1"/>
  <pageMargins left="0.39375" right="0.39375" top="0.3541666666666667" bottom="0.5513888888888889" header="0.5118110236220472" footer="0.5118110236220472"/>
  <pageSetup horizontalDpi="300" verticalDpi="300" orientation="landscape" paperSize="9" scale="68"/>
  <drawing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85" zoomScaleNormal="85" workbookViewId="0" topLeftCell="A1">
      <pane ySplit="2" topLeftCell="A12" activePane="bottomLeft" state="frozen"/>
      <selection pane="topLeft" activeCell="A1" sqref="A1"/>
      <selection pane="bottomLeft" activeCell="A1" sqref="A1"/>
    </sheetView>
  </sheetViews>
  <sheetFormatPr defaultColWidth="9.140625" defaultRowHeight="12.75"/>
  <cols>
    <col min="1" max="1" width="3.140625" style="52" customWidth="1"/>
    <col min="2" max="2" width="27.7109375" style="114" customWidth="1"/>
    <col min="3" max="3" width="5.140625" style="115" customWidth="1"/>
    <col min="4" max="4" width="36.140625" style="116" customWidth="1"/>
    <col min="5" max="5" width="51.28125" style="117" customWidth="1"/>
    <col min="6" max="6" width="18.421875" style="118" customWidth="1"/>
    <col min="7" max="7" width="17.7109375" style="119" customWidth="1"/>
    <col min="8" max="8" width="5.28125" style="119" customWidth="1"/>
    <col min="9" max="9" width="32.57421875" style="120" customWidth="1"/>
    <col min="10" max="10" width="41.140625" style="121" customWidth="1"/>
    <col min="11" max="16384" width="9.140625" style="52" customWidth="1"/>
  </cols>
  <sheetData>
    <row r="1" spans="1:10" ht="36.75" customHeight="1">
      <c r="A1" s="122" t="s">
        <v>657</v>
      </c>
      <c r="B1" s="122"/>
      <c r="C1" s="122"/>
      <c r="D1" s="122"/>
      <c r="E1" s="122"/>
      <c r="F1" s="122"/>
      <c r="G1" s="122"/>
      <c r="H1" s="122"/>
      <c r="I1" s="122"/>
      <c r="J1" s="122"/>
    </row>
    <row r="2" spans="1:10" s="125" customFormat="1" ht="39.75" customHeight="1">
      <c r="A2" s="123" t="s">
        <v>658</v>
      </c>
      <c r="B2" s="123"/>
      <c r="C2" s="123" t="s">
        <v>659</v>
      </c>
      <c r="D2" s="123"/>
      <c r="E2" s="123" t="s">
        <v>660</v>
      </c>
      <c r="F2" s="124" t="s">
        <v>661</v>
      </c>
      <c r="G2" s="124" t="s">
        <v>662</v>
      </c>
      <c r="H2" s="124" t="s">
        <v>663</v>
      </c>
      <c r="I2" s="123" t="s">
        <v>664</v>
      </c>
      <c r="J2" s="123" t="s">
        <v>665</v>
      </c>
    </row>
    <row r="3" spans="1:10" s="33" customFormat="1" ht="151.5" customHeight="1">
      <c r="A3" s="126">
        <v>1</v>
      </c>
      <c r="B3" s="127" t="s">
        <v>93</v>
      </c>
      <c r="C3" s="128" t="s">
        <v>94</v>
      </c>
      <c r="D3" s="129" t="s">
        <v>95</v>
      </c>
      <c r="E3" s="130" t="s">
        <v>666</v>
      </c>
      <c r="F3" s="131" t="s">
        <v>667</v>
      </c>
      <c r="G3" s="131" t="s">
        <v>668</v>
      </c>
      <c r="H3" s="131" t="s">
        <v>669</v>
      </c>
      <c r="I3" s="132" t="s">
        <v>670</v>
      </c>
      <c r="J3" s="133" t="s">
        <v>671</v>
      </c>
    </row>
    <row r="4" spans="1:10" s="33" customFormat="1" ht="6" customHeight="1">
      <c r="A4" s="134"/>
      <c r="B4" s="135"/>
      <c r="C4" s="136"/>
      <c r="D4" s="137"/>
      <c r="E4" s="138"/>
      <c r="F4" s="139"/>
      <c r="G4" s="140"/>
      <c r="H4" s="140"/>
      <c r="I4" s="141"/>
      <c r="J4" s="142"/>
    </row>
    <row r="5" spans="1:10" ht="56.25" customHeight="1">
      <c r="A5" s="143">
        <v>2</v>
      </c>
      <c r="B5" s="129" t="s">
        <v>97</v>
      </c>
      <c r="C5" s="128" t="s">
        <v>98</v>
      </c>
      <c r="D5" s="144" t="s">
        <v>672</v>
      </c>
      <c r="E5" s="145" t="s">
        <v>673</v>
      </c>
      <c r="F5" s="146" t="s">
        <v>674</v>
      </c>
      <c r="G5" s="146" t="s">
        <v>668</v>
      </c>
      <c r="H5" s="146" t="s">
        <v>669</v>
      </c>
      <c r="I5" s="147" t="str">
        <f aca="true" t="shared" si="0" ref="I5:I12">D5</f>
        <v>Incidenza degli accertamenti di parte corrente  sulle previsioni iniziali di parte corrente</v>
      </c>
      <c r="J5" s="148"/>
    </row>
    <row r="6" spans="1:10" ht="55.5" customHeight="1">
      <c r="A6" s="149"/>
      <c r="B6" s="150"/>
      <c r="C6" s="151" t="s">
        <v>101</v>
      </c>
      <c r="D6" s="144" t="s">
        <v>675</v>
      </c>
      <c r="E6" s="152" t="s">
        <v>676</v>
      </c>
      <c r="F6" s="153" t="s">
        <v>674</v>
      </c>
      <c r="G6" s="153" t="s">
        <v>668</v>
      </c>
      <c r="H6" s="153" t="s">
        <v>669</v>
      </c>
      <c r="I6" s="154" t="str">
        <f t="shared" si="0"/>
        <v>Incidenza degli accertamenti di parte corrente  sulle previsioni definitive di parte corrente</v>
      </c>
      <c r="J6" s="155"/>
    </row>
    <row r="7" spans="1:10" ht="92.25" customHeight="1">
      <c r="A7" s="149"/>
      <c r="B7" s="150"/>
      <c r="C7" s="151" t="s">
        <v>104</v>
      </c>
      <c r="D7" s="144" t="s">
        <v>105</v>
      </c>
      <c r="E7" s="152" t="s">
        <v>677</v>
      </c>
      <c r="F7" s="153" t="s">
        <v>674</v>
      </c>
      <c r="G7" s="153" t="s">
        <v>668</v>
      </c>
      <c r="H7" s="153" t="s">
        <v>669</v>
      </c>
      <c r="I7" s="154" t="str">
        <f t="shared" si="0"/>
        <v>Incidenza degli accertamenti delle entrate proprie sulle previsioni iniziali di parte corrente</v>
      </c>
      <c r="J7" s="155"/>
    </row>
    <row r="8" spans="1:10" ht="93.75" customHeight="1">
      <c r="A8" s="149"/>
      <c r="B8" s="150"/>
      <c r="C8" s="151" t="s">
        <v>107</v>
      </c>
      <c r="D8" s="144" t="s">
        <v>108</v>
      </c>
      <c r="E8" s="152" t="s">
        <v>678</v>
      </c>
      <c r="F8" s="153" t="s">
        <v>674</v>
      </c>
      <c r="G8" s="153" t="s">
        <v>668</v>
      </c>
      <c r="H8" s="153" t="s">
        <v>669</v>
      </c>
      <c r="I8" s="154" t="str">
        <f t="shared" si="0"/>
        <v>Incidenza degli accertamenti delle entrate proprie sulle previsioni definitive di parte corrente</v>
      </c>
      <c r="J8" s="155"/>
    </row>
    <row r="9" spans="1:10" ht="59.25">
      <c r="A9" s="149"/>
      <c r="B9" s="150"/>
      <c r="C9" s="151" t="s">
        <v>110</v>
      </c>
      <c r="D9" s="144" t="s">
        <v>679</v>
      </c>
      <c r="E9" s="152" t="s">
        <v>680</v>
      </c>
      <c r="F9" s="156" t="s">
        <v>681</v>
      </c>
      <c r="G9" s="153" t="s">
        <v>668</v>
      </c>
      <c r="H9" s="153" t="s">
        <v>669</v>
      </c>
      <c r="I9" s="154" t="str">
        <f t="shared" si="0"/>
        <v>Incidenza degli incassi correnti sulle previsioni  iniziali di parte corrente</v>
      </c>
      <c r="J9" s="155"/>
    </row>
    <row r="10" spans="1:10" ht="69" customHeight="1">
      <c r="A10" s="149"/>
      <c r="B10" s="150"/>
      <c r="C10" s="151" t="s">
        <v>113</v>
      </c>
      <c r="D10" s="144" t="s">
        <v>114</v>
      </c>
      <c r="E10" s="152" t="s">
        <v>682</v>
      </c>
      <c r="F10" s="153" t="s">
        <v>683</v>
      </c>
      <c r="G10" s="153" t="s">
        <v>668</v>
      </c>
      <c r="H10" s="153" t="s">
        <v>669</v>
      </c>
      <c r="I10" s="154" t="str">
        <f t="shared" si="0"/>
        <v>Incidenza degli incassi correnti sulle previsioni definitive di parte corrente</v>
      </c>
      <c r="J10" s="155"/>
    </row>
    <row r="11" spans="1:10" ht="97.5" customHeight="1">
      <c r="A11" s="149"/>
      <c r="B11" s="150"/>
      <c r="C11" s="151" t="s">
        <v>116</v>
      </c>
      <c r="D11" s="144" t="s">
        <v>117</v>
      </c>
      <c r="E11" s="152" t="s">
        <v>684</v>
      </c>
      <c r="F11" s="153" t="s">
        <v>683</v>
      </c>
      <c r="G11" s="153" t="s">
        <v>668</v>
      </c>
      <c r="H11" s="153" t="s">
        <v>669</v>
      </c>
      <c r="I11" s="154" t="str">
        <f t="shared" si="0"/>
        <v>Incidenza degli incassi delle entrate proprie sulle previsioni iniziali di parte corrente</v>
      </c>
      <c r="J11" s="155"/>
    </row>
    <row r="12" spans="1:10" ht="99.75" customHeight="1">
      <c r="A12" s="149"/>
      <c r="B12" s="150"/>
      <c r="C12" s="151" t="s">
        <v>119</v>
      </c>
      <c r="D12" s="129" t="s">
        <v>120</v>
      </c>
      <c r="E12" s="157" t="s">
        <v>685</v>
      </c>
      <c r="F12" s="156" t="s">
        <v>683</v>
      </c>
      <c r="G12" s="156" t="s">
        <v>668</v>
      </c>
      <c r="H12" s="156" t="s">
        <v>669</v>
      </c>
      <c r="I12" s="158" t="str">
        <f t="shared" si="0"/>
        <v>Incidenza degli incassi delle entrate proprie sulle previsioni definitive di parte corrente</v>
      </c>
      <c r="J12" s="159"/>
    </row>
    <row r="13" spans="1:10" s="33" customFormat="1" ht="6" customHeight="1">
      <c r="A13" s="134"/>
      <c r="B13" s="135"/>
      <c r="C13" s="136"/>
      <c r="D13" s="137"/>
      <c r="E13" s="138"/>
      <c r="F13" s="139"/>
      <c r="G13" s="140"/>
      <c r="H13" s="140"/>
      <c r="I13" s="141"/>
      <c r="J13" s="142"/>
    </row>
    <row r="14" spans="1:10" ht="59.25">
      <c r="A14" s="143">
        <v>3</v>
      </c>
      <c r="B14" s="129" t="s">
        <v>122</v>
      </c>
      <c r="C14" s="160" t="s">
        <v>123</v>
      </c>
      <c r="D14" s="144" t="s">
        <v>686</v>
      </c>
      <c r="E14" s="145" t="s">
        <v>125</v>
      </c>
      <c r="F14" s="131" t="s">
        <v>687</v>
      </c>
      <c r="G14" s="146" t="s">
        <v>668</v>
      </c>
      <c r="H14" s="146" t="s">
        <v>669</v>
      </c>
      <c r="I14" s="161" t="s">
        <v>688</v>
      </c>
      <c r="J14" s="148" t="s">
        <v>689</v>
      </c>
    </row>
    <row r="15" spans="1:10" ht="45">
      <c r="A15" s="143"/>
      <c r="B15" s="129"/>
      <c r="C15" s="151" t="s">
        <v>126</v>
      </c>
      <c r="D15" s="162" t="s">
        <v>690</v>
      </c>
      <c r="E15" s="157" t="s">
        <v>128</v>
      </c>
      <c r="F15" s="156" t="s">
        <v>687</v>
      </c>
      <c r="G15" s="156" t="s">
        <v>668</v>
      </c>
      <c r="H15" s="156" t="s">
        <v>669</v>
      </c>
      <c r="I15" s="158" t="s">
        <v>691</v>
      </c>
      <c r="J15" s="159"/>
    </row>
    <row r="16" spans="1:10" s="33" customFormat="1" ht="6" customHeight="1">
      <c r="A16" s="134"/>
      <c r="B16" s="135"/>
      <c r="C16" s="163"/>
      <c r="D16" s="138"/>
      <c r="E16" s="138"/>
      <c r="F16" s="139"/>
      <c r="G16" s="140"/>
      <c r="H16" s="140"/>
      <c r="I16" s="141"/>
      <c r="J16" s="142"/>
    </row>
    <row r="17" spans="1:10" ht="108">
      <c r="A17" s="143">
        <v>4</v>
      </c>
      <c r="B17" s="129" t="s">
        <v>692</v>
      </c>
      <c r="C17" s="128" t="s">
        <v>130</v>
      </c>
      <c r="D17" s="144" t="s">
        <v>693</v>
      </c>
      <c r="E17" s="145" t="s">
        <v>694</v>
      </c>
      <c r="F17" s="146" t="s">
        <v>695</v>
      </c>
      <c r="G17" s="146" t="s">
        <v>668</v>
      </c>
      <c r="H17" s="146" t="s">
        <v>669</v>
      </c>
      <c r="I17" s="147" t="s">
        <v>696</v>
      </c>
      <c r="J17" s="148"/>
    </row>
    <row r="18" spans="1:10" ht="126">
      <c r="A18" s="149"/>
      <c r="B18" s="150"/>
      <c r="C18" s="151" t="s">
        <v>133</v>
      </c>
      <c r="D18" s="144" t="s">
        <v>697</v>
      </c>
      <c r="E18" s="152" t="s">
        <v>698</v>
      </c>
      <c r="F18" s="153" t="s">
        <v>695</v>
      </c>
      <c r="G18" s="153" t="s">
        <v>668</v>
      </c>
      <c r="H18" s="153" t="s">
        <v>669</v>
      </c>
      <c r="I18" s="154" t="s">
        <v>699</v>
      </c>
      <c r="J18" s="155"/>
    </row>
    <row r="19" spans="1:10" ht="132" customHeight="1">
      <c r="A19" s="149"/>
      <c r="B19" s="150"/>
      <c r="C19" s="151" t="s">
        <v>136</v>
      </c>
      <c r="D19" s="144" t="s">
        <v>700</v>
      </c>
      <c r="E19" s="152" t="s">
        <v>701</v>
      </c>
      <c r="F19" s="153" t="s">
        <v>695</v>
      </c>
      <c r="G19" s="153" t="s">
        <v>668</v>
      </c>
      <c r="H19" s="153" t="s">
        <v>669</v>
      </c>
      <c r="I19" s="154" t="s">
        <v>702</v>
      </c>
      <c r="J19" s="155"/>
    </row>
    <row r="20" spans="1:10" ht="93">
      <c r="A20" s="149"/>
      <c r="B20" s="150"/>
      <c r="C20" s="151" t="s">
        <v>139</v>
      </c>
      <c r="D20" s="129" t="s">
        <v>703</v>
      </c>
      <c r="E20" s="157" t="s">
        <v>704</v>
      </c>
      <c r="F20" s="156" t="s">
        <v>705</v>
      </c>
      <c r="G20" s="156" t="s">
        <v>706</v>
      </c>
      <c r="H20" s="156" t="s">
        <v>669</v>
      </c>
      <c r="I20" s="158" t="s">
        <v>707</v>
      </c>
      <c r="J20" s="159"/>
    </row>
    <row r="21" spans="1:10" s="33" customFormat="1" ht="6" customHeight="1">
      <c r="A21" s="164"/>
      <c r="B21" s="164"/>
      <c r="C21" s="163"/>
      <c r="D21" s="138"/>
      <c r="E21" s="138"/>
      <c r="F21" s="139"/>
      <c r="G21" s="140"/>
      <c r="H21" s="140"/>
      <c r="I21" s="141"/>
      <c r="J21" s="142"/>
    </row>
    <row r="22" spans="1:10" s="14" customFormat="1" ht="82.5" customHeight="1">
      <c r="A22" s="128">
        <v>5</v>
      </c>
      <c r="B22" s="129" t="s">
        <v>142</v>
      </c>
      <c r="C22" s="128" t="s">
        <v>143</v>
      </c>
      <c r="D22" s="129" t="s">
        <v>144</v>
      </c>
      <c r="E22" s="130" t="s">
        <v>708</v>
      </c>
      <c r="F22" s="131" t="s">
        <v>695</v>
      </c>
      <c r="G22" s="131" t="s">
        <v>668</v>
      </c>
      <c r="H22" s="131" t="s">
        <v>669</v>
      </c>
      <c r="I22" s="133" t="s">
        <v>709</v>
      </c>
      <c r="J22" s="165"/>
    </row>
    <row r="23" spans="1:10" s="33" customFormat="1" ht="6" customHeight="1">
      <c r="A23" s="164"/>
      <c r="B23" s="164"/>
      <c r="C23" s="163"/>
      <c r="D23" s="138"/>
      <c r="E23" s="138"/>
      <c r="F23" s="139"/>
      <c r="G23" s="140"/>
      <c r="H23" s="140"/>
      <c r="I23" s="141"/>
      <c r="J23" s="142"/>
    </row>
    <row r="24" spans="1:10" ht="57" customHeight="1">
      <c r="A24" s="128">
        <v>6</v>
      </c>
      <c r="B24" s="129" t="s">
        <v>146</v>
      </c>
      <c r="C24" s="160" t="s">
        <v>147</v>
      </c>
      <c r="D24" s="144" t="s">
        <v>710</v>
      </c>
      <c r="E24" s="145" t="s">
        <v>711</v>
      </c>
      <c r="F24" s="146" t="s">
        <v>712</v>
      </c>
      <c r="G24" s="146" t="s">
        <v>668</v>
      </c>
      <c r="H24" s="146" t="s">
        <v>669</v>
      </c>
      <c r="I24" s="166" t="s">
        <v>713</v>
      </c>
      <c r="J24" s="148"/>
    </row>
    <row r="25" spans="1:10" ht="59.25" customHeight="1">
      <c r="A25" s="33"/>
      <c r="B25" s="167"/>
      <c r="C25" s="168" t="s">
        <v>153</v>
      </c>
      <c r="D25" s="169" t="s">
        <v>151</v>
      </c>
      <c r="E25" s="152" t="s">
        <v>714</v>
      </c>
      <c r="F25" s="153" t="s">
        <v>695</v>
      </c>
      <c r="G25" s="153" t="s">
        <v>668</v>
      </c>
      <c r="H25" s="153" t="s">
        <v>669</v>
      </c>
      <c r="I25" s="154" t="s">
        <v>715</v>
      </c>
      <c r="J25" s="155"/>
    </row>
    <row r="26" spans="1:10" ht="42.75" customHeight="1">
      <c r="A26" s="33"/>
      <c r="B26" s="167"/>
      <c r="C26" s="151" t="s">
        <v>716</v>
      </c>
      <c r="D26" s="162" t="s">
        <v>154</v>
      </c>
      <c r="E26" s="157" t="s">
        <v>717</v>
      </c>
      <c r="F26" s="156" t="s">
        <v>695</v>
      </c>
      <c r="G26" s="156" t="s">
        <v>668</v>
      </c>
      <c r="H26" s="156" t="s">
        <v>669</v>
      </c>
      <c r="I26" s="158" t="s">
        <v>718</v>
      </c>
      <c r="J26" s="159"/>
    </row>
    <row r="27" spans="1:10" ht="6" customHeight="1">
      <c r="A27" s="164"/>
      <c r="B27" s="164"/>
      <c r="C27" s="163"/>
      <c r="D27" s="138"/>
      <c r="E27" s="138"/>
      <c r="F27" s="139"/>
      <c r="G27" s="140"/>
      <c r="H27" s="140"/>
      <c r="I27" s="141"/>
      <c r="J27" s="142"/>
    </row>
    <row r="28" spans="1:10" ht="68.25" customHeight="1">
      <c r="A28" s="128">
        <v>7</v>
      </c>
      <c r="B28" s="129" t="s">
        <v>156</v>
      </c>
      <c r="C28" s="160" t="s">
        <v>157</v>
      </c>
      <c r="D28" s="144" t="s">
        <v>158</v>
      </c>
      <c r="E28" s="145" t="s">
        <v>719</v>
      </c>
      <c r="F28" s="146" t="s">
        <v>720</v>
      </c>
      <c r="G28" s="146" t="s">
        <v>668</v>
      </c>
      <c r="H28" s="146" t="s">
        <v>669</v>
      </c>
      <c r="I28" s="166" t="s">
        <v>721</v>
      </c>
      <c r="J28" s="148"/>
    </row>
    <row r="29" spans="1:10" ht="93">
      <c r="A29" s="33"/>
      <c r="B29" s="167"/>
      <c r="C29" s="168" t="s">
        <v>160</v>
      </c>
      <c r="D29" s="169" t="s">
        <v>722</v>
      </c>
      <c r="E29" s="170" t="s">
        <v>723</v>
      </c>
      <c r="F29" s="153" t="s">
        <v>724</v>
      </c>
      <c r="G29" s="153" t="s">
        <v>706</v>
      </c>
      <c r="H29" s="153" t="s">
        <v>669</v>
      </c>
      <c r="I29" s="154" t="s">
        <v>725</v>
      </c>
      <c r="J29" s="155"/>
    </row>
    <row r="30" spans="1:10" ht="93">
      <c r="A30" s="33"/>
      <c r="B30" s="167"/>
      <c r="C30" s="168" t="s">
        <v>163</v>
      </c>
      <c r="D30" s="169" t="s">
        <v>726</v>
      </c>
      <c r="E30" s="170" t="s">
        <v>727</v>
      </c>
      <c r="F30" s="153" t="s">
        <v>724</v>
      </c>
      <c r="G30" s="153" t="s">
        <v>706</v>
      </c>
      <c r="H30" s="153" t="s">
        <v>669</v>
      </c>
      <c r="I30" s="154" t="s">
        <v>728</v>
      </c>
      <c r="J30" s="155"/>
    </row>
    <row r="31" spans="1:10" ht="93">
      <c r="A31" s="33"/>
      <c r="B31" s="167"/>
      <c r="C31" s="168" t="s">
        <v>166</v>
      </c>
      <c r="D31" s="129" t="s">
        <v>729</v>
      </c>
      <c r="E31" s="171" t="s">
        <v>730</v>
      </c>
      <c r="F31" s="131" t="s">
        <v>724</v>
      </c>
      <c r="G31" s="156" t="s">
        <v>706</v>
      </c>
      <c r="H31" s="131" t="s">
        <v>669</v>
      </c>
      <c r="I31" s="158" t="s">
        <v>731</v>
      </c>
      <c r="J31" s="165"/>
    </row>
    <row r="32" spans="1:10" ht="149.25">
      <c r="A32" s="33"/>
      <c r="B32" s="167"/>
      <c r="C32" s="168" t="s">
        <v>169</v>
      </c>
      <c r="D32" s="169" t="s">
        <v>170</v>
      </c>
      <c r="E32" s="170" t="s">
        <v>732</v>
      </c>
      <c r="F32" s="153" t="s">
        <v>733</v>
      </c>
      <c r="G32" s="153" t="s">
        <v>668</v>
      </c>
      <c r="H32" s="153" t="s">
        <v>669</v>
      </c>
      <c r="I32" s="154" t="s">
        <v>170</v>
      </c>
      <c r="J32" s="172" t="s">
        <v>734</v>
      </c>
    </row>
    <row r="33" spans="1:10" ht="108">
      <c r="A33" s="33"/>
      <c r="B33" s="167"/>
      <c r="C33" s="168" t="s">
        <v>172</v>
      </c>
      <c r="D33" s="169" t="s">
        <v>173</v>
      </c>
      <c r="E33" s="170" t="s">
        <v>735</v>
      </c>
      <c r="F33" s="153" t="s">
        <v>736</v>
      </c>
      <c r="G33" s="153" t="s">
        <v>668</v>
      </c>
      <c r="H33" s="153" t="s">
        <v>669</v>
      </c>
      <c r="I33" s="154" t="s">
        <v>173</v>
      </c>
      <c r="J33" s="172" t="s">
        <v>737</v>
      </c>
    </row>
    <row r="34" spans="1:10" ht="128.25" customHeight="1">
      <c r="A34" s="33"/>
      <c r="B34" s="167"/>
      <c r="C34" s="151" t="s">
        <v>175</v>
      </c>
      <c r="D34" s="162" t="s">
        <v>176</v>
      </c>
      <c r="E34" s="173" t="s">
        <v>738</v>
      </c>
      <c r="F34" s="156" t="s">
        <v>739</v>
      </c>
      <c r="G34" s="156" t="s">
        <v>668</v>
      </c>
      <c r="H34" s="156" t="s">
        <v>669</v>
      </c>
      <c r="I34" s="158" t="s">
        <v>176</v>
      </c>
      <c r="J34" s="172" t="s">
        <v>740</v>
      </c>
    </row>
    <row r="35" spans="1:10" s="33" customFormat="1" ht="6" customHeight="1">
      <c r="A35" s="134"/>
      <c r="B35" s="135"/>
      <c r="C35" s="163"/>
      <c r="D35" s="138"/>
      <c r="E35" s="138"/>
      <c r="F35" s="139"/>
      <c r="G35" s="140"/>
      <c r="H35" s="140"/>
      <c r="I35" s="141"/>
      <c r="J35" s="142"/>
    </row>
    <row r="36" spans="1:10" ht="57" customHeight="1">
      <c r="A36" s="143">
        <v>8</v>
      </c>
      <c r="B36" s="129" t="s">
        <v>178</v>
      </c>
      <c r="C36" s="160" t="s">
        <v>179</v>
      </c>
      <c r="D36" s="144" t="s">
        <v>180</v>
      </c>
      <c r="E36" s="174" t="s">
        <v>741</v>
      </c>
      <c r="F36" s="146" t="s">
        <v>742</v>
      </c>
      <c r="G36" s="146" t="s">
        <v>668</v>
      </c>
      <c r="H36" s="146" t="s">
        <v>669</v>
      </c>
      <c r="I36" s="147" t="s">
        <v>743</v>
      </c>
      <c r="J36" s="175"/>
    </row>
    <row r="37" spans="1:10" ht="57" customHeight="1">
      <c r="A37" s="33"/>
      <c r="B37" s="167"/>
      <c r="C37" s="168" t="s">
        <v>182</v>
      </c>
      <c r="D37" s="169" t="s">
        <v>183</v>
      </c>
      <c r="E37" s="170" t="s">
        <v>744</v>
      </c>
      <c r="F37" s="153" t="s">
        <v>742</v>
      </c>
      <c r="G37" s="153" t="s">
        <v>668</v>
      </c>
      <c r="H37" s="153" t="s">
        <v>669</v>
      </c>
      <c r="I37" s="154" t="s">
        <v>745</v>
      </c>
      <c r="J37" s="155"/>
    </row>
    <row r="38" spans="1:10" ht="57" customHeight="1">
      <c r="A38" s="33"/>
      <c r="B38" s="167"/>
      <c r="C38" s="160" t="s">
        <v>185</v>
      </c>
      <c r="D38" s="169" t="s">
        <v>746</v>
      </c>
      <c r="E38" s="170" t="s">
        <v>747</v>
      </c>
      <c r="F38" s="153" t="s">
        <v>742</v>
      </c>
      <c r="G38" s="153" t="s">
        <v>668</v>
      </c>
      <c r="H38" s="153" t="s">
        <v>669</v>
      </c>
      <c r="I38" s="154" t="s">
        <v>748</v>
      </c>
      <c r="J38" s="172"/>
    </row>
    <row r="39" spans="1:10" ht="60.75" customHeight="1">
      <c r="A39" s="33"/>
      <c r="B39" s="167"/>
      <c r="C39" s="160" t="s">
        <v>188</v>
      </c>
      <c r="D39" s="169" t="s">
        <v>749</v>
      </c>
      <c r="E39" s="170" t="s">
        <v>750</v>
      </c>
      <c r="F39" s="153" t="s">
        <v>751</v>
      </c>
      <c r="G39" s="153" t="s">
        <v>668</v>
      </c>
      <c r="H39" s="153" t="s">
        <v>669</v>
      </c>
      <c r="I39" s="154" t="s">
        <v>752</v>
      </c>
      <c r="J39" s="172"/>
    </row>
    <row r="40" spans="1:10" ht="59.25" customHeight="1">
      <c r="A40" s="33"/>
      <c r="B40" s="167"/>
      <c r="C40" s="160" t="s">
        <v>191</v>
      </c>
      <c r="D40" s="169" t="s">
        <v>192</v>
      </c>
      <c r="E40" s="170" t="s">
        <v>753</v>
      </c>
      <c r="F40" s="153" t="s">
        <v>751</v>
      </c>
      <c r="G40" s="153" t="s">
        <v>668</v>
      </c>
      <c r="H40" s="153" t="s">
        <v>669</v>
      </c>
      <c r="I40" s="154" t="s">
        <v>754</v>
      </c>
      <c r="J40" s="172"/>
    </row>
    <row r="41" spans="1:10" ht="63.75" customHeight="1">
      <c r="A41" s="33"/>
      <c r="B41" s="167"/>
      <c r="C41" s="128" t="s">
        <v>194</v>
      </c>
      <c r="D41" s="162" t="s">
        <v>195</v>
      </c>
      <c r="E41" s="173" t="s">
        <v>755</v>
      </c>
      <c r="F41" s="156" t="s">
        <v>751</v>
      </c>
      <c r="G41" s="156" t="s">
        <v>668</v>
      </c>
      <c r="H41" s="156" t="s">
        <v>669</v>
      </c>
      <c r="I41" s="158" t="s">
        <v>756</v>
      </c>
      <c r="J41" s="176"/>
    </row>
    <row r="42" spans="1:10" s="33" customFormat="1" ht="6" customHeight="1">
      <c r="A42" s="134"/>
      <c r="B42" s="135"/>
      <c r="C42" s="163"/>
      <c r="D42" s="138"/>
      <c r="E42" s="138"/>
      <c r="F42" s="139"/>
      <c r="G42" s="140"/>
      <c r="H42" s="140"/>
      <c r="I42" s="141"/>
      <c r="J42" s="142"/>
    </row>
    <row r="43" spans="1:10" ht="81">
      <c r="A43" s="143">
        <v>9</v>
      </c>
      <c r="B43" s="129" t="s">
        <v>197</v>
      </c>
      <c r="C43" s="177" t="s">
        <v>198</v>
      </c>
      <c r="D43" s="144" t="s">
        <v>199</v>
      </c>
      <c r="E43" s="145" t="s">
        <v>757</v>
      </c>
      <c r="F43" s="146" t="s">
        <v>758</v>
      </c>
      <c r="G43" s="146" t="s">
        <v>668</v>
      </c>
      <c r="H43" s="146" t="s">
        <v>669</v>
      </c>
      <c r="I43" s="147" t="s">
        <v>759</v>
      </c>
      <c r="J43" s="178"/>
    </row>
    <row r="44" spans="1:10" ht="81">
      <c r="A44" s="33"/>
      <c r="B44" s="167"/>
      <c r="C44" s="179" t="s">
        <v>201</v>
      </c>
      <c r="D44" s="169" t="s">
        <v>760</v>
      </c>
      <c r="E44" s="152" t="s">
        <v>761</v>
      </c>
      <c r="F44" s="153" t="s">
        <v>762</v>
      </c>
      <c r="G44" s="153" t="s">
        <v>668</v>
      </c>
      <c r="H44" s="153" t="s">
        <v>669</v>
      </c>
      <c r="I44" s="154" t="s">
        <v>763</v>
      </c>
      <c r="J44" s="180"/>
    </row>
    <row r="45" spans="1:10" ht="216">
      <c r="A45" s="33"/>
      <c r="B45" s="167"/>
      <c r="C45" s="177" t="s">
        <v>204</v>
      </c>
      <c r="D45" s="169" t="s">
        <v>205</v>
      </c>
      <c r="E45" s="152" t="s">
        <v>764</v>
      </c>
      <c r="F45" s="146" t="s">
        <v>758</v>
      </c>
      <c r="G45" s="153" t="s">
        <v>668</v>
      </c>
      <c r="H45" s="153" t="s">
        <v>669</v>
      </c>
      <c r="I45" s="154" t="s">
        <v>765</v>
      </c>
      <c r="J45" s="180"/>
    </row>
    <row r="46" spans="1:10" ht="216">
      <c r="A46" s="33"/>
      <c r="B46" s="167"/>
      <c r="C46" s="179" t="s">
        <v>207</v>
      </c>
      <c r="D46" s="169" t="s">
        <v>208</v>
      </c>
      <c r="E46" s="152" t="s">
        <v>766</v>
      </c>
      <c r="F46" s="153" t="s">
        <v>762</v>
      </c>
      <c r="G46" s="153" t="s">
        <v>668</v>
      </c>
      <c r="H46" s="153" t="s">
        <v>669</v>
      </c>
      <c r="I46" s="154" t="s">
        <v>767</v>
      </c>
      <c r="J46" s="180"/>
    </row>
    <row r="47" spans="1:10" ht="81">
      <c r="A47" s="33"/>
      <c r="B47" s="167"/>
      <c r="C47" s="181" t="s">
        <v>210</v>
      </c>
      <c r="D47" s="162" t="s">
        <v>768</v>
      </c>
      <c r="E47" s="157" t="s">
        <v>769</v>
      </c>
      <c r="F47" s="156" t="s">
        <v>770</v>
      </c>
      <c r="G47" s="156" t="s">
        <v>668</v>
      </c>
      <c r="H47" s="156" t="s">
        <v>669</v>
      </c>
      <c r="I47" s="158" t="s">
        <v>771</v>
      </c>
      <c r="J47" s="159"/>
    </row>
    <row r="48" spans="1:10" s="33" customFormat="1" ht="6" customHeight="1">
      <c r="A48" s="134"/>
      <c r="B48" s="135"/>
      <c r="C48" s="163"/>
      <c r="D48" s="138"/>
      <c r="E48" s="138"/>
      <c r="F48" s="139"/>
      <c r="G48" s="140"/>
      <c r="H48" s="140"/>
      <c r="I48" s="141"/>
      <c r="J48" s="142"/>
    </row>
    <row r="49" spans="1:10" ht="51.75">
      <c r="A49" s="143">
        <v>10</v>
      </c>
      <c r="B49" s="129" t="s">
        <v>213</v>
      </c>
      <c r="C49" s="160" t="s">
        <v>214</v>
      </c>
      <c r="D49" s="144" t="s">
        <v>215</v>
      </c>
      <c r="E49" s="145" t="s">
        <v>772</v>
      </c>
      <c r="F49" s="146" t="s">
        <v>773</v>
      </c>
      <c r="G49" s="146" t="s">
        <v>668</v>
      </c>
      <c r="H49" s="146" t="s">
        <v>669</v>
      </c>
      <c r="I49" s="147" t="s">
        <v>774</v>
      </c>
      <c r="J49" s="175" t="s">
        <v>775</v>
      </c>
    </row>
    <row r="50" spans="1:10" ht="51.75">
      <c r="A50" s="33"/>
      <c r="B50" s="167"/>
      <c r="C50" s="168" t="s">
        <v>217</v>
      </c>
      <c r="D50" s="169" t="s">
        <v>218</v>
      </c>
      <c r="E50" s="170" t="s">
        <v>776</v>
      </c>
      <c r="F50" s="153" t="s">
        <v>773</v>
      </c>
      <c r="G50" s="153" t="s">
        <v>668</v>
      </c>
      <c r="H50" s="153" t="s">
        <v>669</v>
      </c>
      <c r="I50" s="154" t="s">
        <v>777</v>
      </c>
      <c r="J50" s="172" t="s">
        <v>778</v>
      </c>
    </row>
    <row r="51" spans="1:10" ht="204.75">
      <c r="A51" s="33"/>
      <c r="B51" s="167"/>
      <c r="C51" s="168" t="s">
        <v>220</v>
      </c>
      <c r="D51" s="169" t="s">
        <v>221</v>
      </c>
      <c r="E51" s="170" t="s">
        <v>779</v>
      </c>
      <c r="F51" s="153" t="s">
        <v>780</v>
      </c>
      <c r="G51" s="153" t="s">
        <v>668</v>
      </c>
      <c r="H51" s="153" t="s">
        <v>669</v>
      </c>
      <c r="I51" s="154" t="s">
        <v>781</v>
      </c>
      <c r="J51" s="182"/>
    </row>
    <row r="52" spans="1:10" ht="59.25">
      <c r="A52" s="33"/>
      <c r="B52" s="167"/>
      <c r="C52" s="128" t="s">
        <v>223</v>
      </c>
      <c r="D52" s="129" t="s">
        <v>782</v>
      </c>
      <c r="E52" s="171" t="s">
        <v>783</v>
      </c>
      <c r="F52" s="131" t="s">
        <v>784</v>
      </c>
      <c r="G52" s="156" t="s">
        <v>668</v>
      </c>
      <c r="H52" s="156" t="s">
        <v>669</v>
      </c>
      <c r="I52" s="132" t="s">
        <v>785</v>
      </c>
      <c r="J52" s="165"/>
    </row>
    <row r="53" spans="1:10" ht="6" customHeight="1">
      <c r="A53" s="134"/>
      <c r="B53" s="135"/>
      <c r="C53" s="163"/>
      <c r="D53" s="138"/>
      <c r="E53" s="138"/>
      <c r="F53" s="139"/>
      <c r="G53" s="140"/>
      <c r="H53" s="140"/>
      <c r="I53" s="141"/>
      <c r="J53" s="142"/>
    </row>
    <row r="54" spans="1:10" ht="97.5">
      <c r="A54" s="143">
        <v>11</v>
      </c>
      <c r="B54" s="129" t="s">
        <v>226</v>
      </c>
      <c r="C54" s="128" t="s">
        <v>227</v>
      </c>
      <c r="D54" s="129" t="s">
        <v>228</v>
      </c>
      <c r="E54" s="171" t="s">
        <v>786</v>
      </c>
      <c r="F54" s="131" t="s">
        <v>787</v>
      </c>
      <c r="G54" s="131" t="s">
        <v>668</v>
      </c>
      <c r="H54" s="131" t="s">
        <v>669</v>
      </c>
      <c r="I54" s="132"/>
      <c r="J54" s="183" t="s">
        <v>788</v>
      </c>
    </row>
    <row r="55" spans="1:10" ht="97.5">
      <c r="A55" s="33"/>
      <c r="B55" s="167"/>
      <c r="C55" s="179" t="s">
        <v>230</v>
      </c>
      <c r="D55" s="169" t="s">
        <v>231</v>
      </c>
      <c r="E55" s="152" t="s">
        <v>789</v>
      </c>
      <c r="F55" s="153" t="s">
        <v>790</v>
      </c>
      <c r="G55" s="153" t="s">
        <v>668</v>
      </c>
      <c r="H55" s="153" t="s">
        <v>669</v>
      </c>
      <c r="I55" s="154"/>
      <c r="J55" s="172" t="s">
        <v>791</v>
      </c>
    </row>
    <row r="56" spans="1:10" ht="97.5">
      <c r="A56" s="33"/>
      <c r="B56" s="167"/>
      <c r="C56" s="177" t="s">
        <v>233</v>
      </c>
      <c r="D56" s="169" t="s">
        <v>234</v>
      </c>
      <c r="E56" s="152" t="s">
        <v>792</v>
      </c>
      <c r="F56" s="153" t="s">
        <v>793</v>
      </c>
      <c r="G56" s="153" t="s">
        <v>668</v>
      </c>
      <c r="H56" s="153" t="s">
        <v>669</v>
      </c>
      <c r="I56" s="154"/>
      <c r="J56" s="172" t="s">
        <v>794</v>
      </c>
    </row>
    <row r="57" spans="1:10" ht="97.5">
      <c r="A57" s="33"/>
      <c r="B57" s="167"/>
      <c r="C57" s="128" t="s">
        <v>236</v>
      </c>
      <c r="D57" s="129" t="s">
        <v>237</v>
      </c>
      <c r="E57" s="171" t="s">
        <v>795</v>
      </c>
      <c r="F57" s="131" t="s">
        <v>796</v>
      </c>
      <c r="G57" s="131" t="s">
        <v>668</v>
      </c>
      <c r="H57" s="131" t="s">
        <v>669</v>
      </c>
      <c r="I57" s="132"/>
      <c r="J57" s="183" t="s">
        <v>797</v>
      </c>
    </row>
    <row r="58" spans="1:10" ht="6" customHeight="1">
      <c r="A58" s="134"/>
      <c r="B58" s="135"/>
      <c r="C58" s="163"/>
      <c r="D58" s="138"/>
      <c r="E58" s="138"/>
      <c r="F58" s="139"/>
      <c r="G58" s="140"/>
      <c r="H58" s="140"/>
      <c r="I58" s="141"/>
      <c r="J58" s="142"/>
    </row>
    <row r="59" spans="1:10" ht="65.25">
      <c r="A59" s="143">
        <v>12</v>
      </c>
      <c r="B59" s="129" t="s">
        <v>239</v>
      </c>
      <c r="C59" s="177" t="s">
        <v>240</v>
      </c>
      <c r="D59" s="144" t="s">
        <v>241</v>
      </c>
      <c r="E59" s="145" t="s">
        <v>798</v>
      </c>
      <c r="F59" s="184"/>
      <c r="G59" s="146" t="s">
        <v>668</v>
      </c>
      <c r="H59" s="146" t="s">
        <v>669</v>
      </c>
      <c r="I59" s="147" t="s">
        <v>799</v>
      </c>
      <c r="J59" s="175" t="s">
        <v>800</v>
      </c>
    </row>
    <row r="60" spans="1:10" ht="65.25">
      <c r="A60" s="143"/>
      <c r="B60" s="129"/>
      <c r="C60" s="177" t="s">
        <v>243</v>
      </c>
      <c r="D60" s="144" t="s">
        <v>244</v>
      </c>
      <c r="E60" s="145" t="s">
        <v>801</v>
      </c>
      <c r="F60" s="184"/>
      <c r="G60" s="146" t="s">
        <v>668</v>
      </c>
      <c r="H60" s="146" t="s">
        <v>669</v>
      </c>
      <c r="I60" s="147" t="s">
        <v>802</v>
      </c>
      <c r="J60" s="175" t="s">
        <v>800</v>
      </c>
    </row>
    <row r="61" spans="1:10" ht="108">
      <c r="A61" s="33"/>
      <c r="B61" s="167"/>
      <c r="C61" s="177" t="s">
        <v>246</v>
      </c>
      <c r="D61" s="169" t="s">
        <v>247</v>
      </c>
      <c r="E61" s="152" t="s">
        <v>803</v>
      </c>
      <c r="F61" s="185"/>
      <c r="G61" s="153" t="s">
        <v>668</v>
      </c>
      <c r="H61" s="153" t="s">
        <v>669</v>
      </c>
      <c r="I61" s="154" t="s">
        <v>804</v>
      </c>
      <c r="J61" s="172" t="s">
        <v>805</v>
      </c>
    </row>
    <row r="62" spans="1:10" ht="65.25">
      <c r="A62" s="143"/>
      <c r="B62" s="129"/>
      <c r="C62" s="177" t="s">
        <v>249</v>
      </c>
      <c r="D62" s="144" t="s">
        <v>250</v>
      </c>
      <c r="E62" s="145" t="s">
        <v>251</v>
      </c>
      <c r="F62" s="184"/>
      <c r="G62" s="146" t="s">
        <v>668</v>
      </c>
      <c r="H62" s="146" t="s">
        <v>669</v>
      </c>
      <c r="I62" s="147" t="s">
        <v>806</v>
      </c>
      <c r="J62" s="175"/>
    </row>
    <row r="63" spans="1:10" s="33" customFormat="1" ht="6" customHeight="1">
      <c r="A63" s="134"/>
      <c r="B63" s="135"/>
      <c r="C63" s="136"/>
      <c r="D63" s="137"/>
      <c r="E63" s="138"/>
      <c r="F63" s="139"/>
      <c r="G63" s="140"/>
      <c r="H63" s="140"/>
      <c r="I63" s="141"/>
      <c r="J63" s="142"/>
    </row>
    <row r="64" spans="1:10" s="33" customFormat="1" ht="59.25">
      <c r="A64" s="143">
        <v>13</v>
      </c>
      <c r="B64" s="129" t="s">
        <v>252</v>
      </c>
      <c r="C64" s="128" t="s">
        <v>253</v>
      </c>
      <c r="D64" s="129" t="s">
        <v>254</v>
      </c>
      <c r="E64" s="130" t="s">
        <v>807</v>
      </c>
      <c r="F64" s="131" t="s">
        <v>808</v>
      </c>
      <c r="G64" s="131" t="s">
        <v>668</v>
      </c>
      <c r="H64" s="131" t="s">
        <v>669</v>
      </c>
      <c r="I64" s="132" t="s">
        <v>809</v>
      </c>
      <c r="J64" s="183"/>
    </row>
    <row r="65" spans="1:10" ht="70.5">
      <c r="A65" s="33"/>
      <c r="B65" s="167"/>
      <c r="C65" s="177" t="s">
        <v>256</v>
      </c>
      <c r="D65" s="169" t="s">
        <v>257</v>
      </c>
      <c r="E65" s="152" t="s">
        <v>810</v>
      </c>
      <c r="F65" s="153" t="s">
        <v>811</v>
      </c>
      <c r="G65" s="153" t="s">
        <v>668</v>
      </c>
      <c r="H65" s="153" t="s">
        <v>669</v>
      </c>
      <c r="I65" s="154" t="s">
        <v>257</v>
      </c>
      <c r="J65" s="154" t="s">
        <v>812</v>
      </c>
    </row>
    <row r="66" spans="1:10" s="33" customFormat="1" ht="81">
      <c r="A66" s="143"/>
      <c r="B66" s="129"/>
      <c r="C66" s="128" t="s">
        <v>259</v>
      </c>
      <c r="D66" s="129" t="s">
        <v>260</v>
      </c>
      <c r="E66" s="130" t="s">
        <v>813</v>
      </c>
      <c r="F66" s="131" t="s">
        <v>814</v>
      </c>
      <c r="G66" s="131" t="s">
        <v>668</v>
      </c>
      <c r="H66" s="131" t="s">
        <v>669</v>
      </c>
      <c r="I66" s="132" t="s">
        <v>260</v>
      </c>
      <c r="J66" s="132" t="s">
        <v>815</v>
      </c>
    </row>
    <row r="67" spans="2:10" s="134" customFormat="1" ht="6" customHeight="1">
      <c r="B67" s="135"/>
      <c r="C67" s="136"/>
      <c r="D67" s="164"/>
      <c r="E67" s="138"/>
      <c r="F67" s="186"/>
      <c r="G67" s="187"/>
      <c r="H67" s="187"/>
      <c r="I67" s="188"/>
      <c r="J67" s="164"/>
    </row>
    <row r="68" spans="1:10" ht="171">
      <c r="A68" s="143">
        <v>14</v>
      </c>
      <c r="B68" s="129" t="s">
        <v>262</v>
      </c>
      <c r="C68" s="128" t="s">
        <v>263</v>
      </c>
      <c r="D68" s="129" t="s">
        <v>264</v>
      </c>
      <c r="E68" s="171" t="s">
        <v>816</v>
      </c>
      <c r="F68" s="189" t="s">
        <v>817</v>
      </c>
      <c r="G68" s="189" t="s">
        <v>668</v>
      </c>
      <c r="H68" s="189" t="s">
        <v>669</v>
      </c>
      <c r="I68" s="190" t="s">
        <v>264</v>
      </c>
      <c r="J68" s="190" t="s">
        <v>818</v>
      </c>
    </row>
    <row r="69" spans="1:10" s="33" customFormat="1" ht="6" customHeight="1">
      <c r="A69" s="134"/>
      <c r="B69" s="135"/>
      <c r="C69" s="163"/>
      <c r="D69" s="138"/>
      <c r="E69" s="138"/>
      <c r="F69" s="139"/>
      <c r="G69" s="140"/>
      <c r="H69" s="140"/>
      <c r="I69" s="141"/>
      <c r="J69" s="142"/>
    </row>
    <row r="70" spans="1:10" s="33" customFormat="1" ht="98.25">
      <c r="A70" s="143">
        <v>15</v>
      </c>
      <c r="B70" s="129" t="s">
        <v>266</v>
      </c>
      <c r="C70" s="160" t="s">
        <v>267</v>
      </c>
      <c r="D70" s="144" t="s">
        <v>268</v>
      </c>
      <c r="E70" s="174" t="s">
        <v>819</v>
      </c>
      <c r="F70" s="146" t="s">
        <v>820</v>
      </c>
      <c r="G70" s="146" t="s">
        <v>668</v>
      </c>
      <c r="H70" s="146" t="s">
        <v>669</v>
      </c>
      <c r="I70" s="147" t="s">
        <v>821</v>
      </c>
      <c r="J70" s="175"/>
    </row>
    <row r="71" spans="1:10" s="33" customFormat="1" ht="81">
      <c r="A71" s="143"/>
      <c r="B71" s="129"/>
      <c r="C71" s="128" t="s">
        <v>270</v>
      </c>
      <c r="D71" s="129" t="s">
        <v>271</v>
      </c>
      <c r="E71" s="130" t="s">
        <v>822</v>
      </c>
      <c r="F71" s="131" t="s">
        <v>823</v>
      </c>
      <c r="G71" s="131" t="s">
        <v>668</v>
      </c>
      <c r="H71" s="131" t="s">
        <v>669</v>
      </c>
      <c r="I71" s="132" t="s">
        <v>824</v>
      </c>
      <c r="J71" s="183"/>
    </row>
    <row r="72" spans="1:10" s="33" customFormat="1" ht="6" customHeight="1">
      <c r="A72" s="134"/>
      <c r="B72" s="135"/>
      <c r="C72" s="163"/>
      <c r="D72" s="138"/>
      <c r="E72" s="138"/>
      <c r="F72" s="139"/>
      <c r="G72" s="140"/>
      <c r="H72" s="140"/>
      <c r="I72" s="141"/>
      <c r="J72" s="142"/>
    </row>
  </sheetData>
  <sheetProtection sheet="1"/>
  <mergeCells count="3">
    <mergeCell ref="A1:J1"/>
    <mergeCell ref="A2:B2"/>
    <mergeCell ref="C2:D2"/>
  </mergeCells>
  <printOptions/>
  <pageMargins left="0.5118055555555556" right="0.5118055555555556" top="0.5513888888888889" bottom="0.7479166666666667" header="0.5118110236220472" footer="0.5118110236220472"/>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cp:lastPrinted>2015-12-09T09:17:53Z</cp:lastPrinted>
  <dcterms:created xsi:type="dcterms:W3CDTF">2009-01-23T08:33:04Z</dcterms:created>
  <dcterms:modified xsi:type="dcterms:W3CDTF">2022-01-10T13:51:38Z</dcterms:modified>
  <cp:category/>
  <cp:version/>
  <cp:contentType/>
  <cp:contentStatus/>
  <cp:revision>33</cp:revision>
</cp:coreProperties>
</file>