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8_{1FAE7B82-5806-4925-9AAE-8DE8EE392170}" xr6:coauthVersionLast="47" xr6:coauthVersionMax="47" xr10:uidLastSave="{00000000-0000-0000-0000-000000000000}"/>
  <bookViews>
    <workbookView xWindow="-120" yWindow="-120" windowWidth="24240" windowHeight="13140" xr2:uid="{C2AB2790-8DEF-4348-BC73-671E9109CEE2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J23" i="1" s="1"/>
  <c r="I22" i="1"/>
  <c r="I21" i="1"/>
  <c r="C21" i="1"/>
  <c r="D21" i="1" s="1"/>
  <c r="J20" i="1"/>
  <c r="I20" i="1"/>
  <c r="K20" i="1" s="1"/>
  <c r="D20" i="1"/>
  <c r="C20" i="1"/>
  <c r="I19" i="1"/>
  <c r="J19" i="1" s="1"/>
  <c r="C19" i="1"/>
  <c r="D19" i="1" s="1"/>
  <c r="J22" i="1" s="1"/>
  <c r="I18" i="1"/>
  <c r="D18" i="1"/>
  <c r="J18" i="1" s="1"/>
  <c r="C18" i="1"/>
  <c r="H12" i="1"/>
  <c r="C12" i="1"/>
  <c r="C9" i="1"/>
  <c r="J8" i="1"/>
  <c r="G8" i="1"/>
  <c r="E8" i="1"/>
  <c r="B8" i="1"/>
  <c r="F8" i="1" s="1"/>
  <c r="J7" i="1"/>
  <c r="G7" i="1"/>
  <c r="E7" i="1"/>
  <c r="B7" i="1"/>
  <c r="J5" i="1"/>
  <c r="G5" i="1"/>
  <c r="E5" i="1"/>
  <c r="B5" i="1"/>
  <c r="L5" i="1" l="1"/>
  <c r="K22" i="1"/>
  <c r="K18" i="1"/>
  <c r="J21" i="1"/>
  <c r="L7" i="1" s="1"/>
  <c r="J25" i="1"/>
  <c r="K8" i="1"/>
  <c r="H14" i="1" s="1"/>
  <c r="B9" i="1"/>
  <c r="C13" i="1"/>
  <c r="K19" i="1"/>
  <c r="K21" i="1"/>
  <c r="K23" i="1"/>
  <c r="J24" i="1"/>
  <c r="K24" i="1" s="1"/>
  <c r="K25" i="1"/>
  <c r="J26" i="1"/>
  <c r="K26" i="1" s="1"/>
  <c r="F5" i="1"/>
  <c r="F9" i="1" s="1"/>
  <c r="F7" i="1"/>
  <c r="C14" i="1" s="1"/>
  <c r="K5" i="1"/>
  <c r="K9" i="1" s="1"/>
  <c r="K7" i="1"/>
  <c r="H13" i="1" s="1"/>
  <c r="G9" i="1"/>
  <c r="C11" i="1" l="1"/>
  <c r="C15" i="1" s="1"/>
  <c r="L6" i="1"/>
  <c r="N7" i="1"/>
  <c r="N5" i="1"/>
  <c r="H11" i="1"/>
  <c r="H15" i="1" s="1"/>
  <c r="L8" i="1"/>
  <c r="L9" i="1" s="1"/>
  <c r="K27" i="1"/>
  <c r="J27" i="1"/>
  <c r="M7" i="1"/>
  <c r="M5" i="1"/>
  <c r="M9" i="1" s="1"/>
  <c r="N6" i="1" l="1"/>
  <c r="M6" i="1"/>
  <c r="N8" i="1"/>
  <c r="M8" i="1"/>
  <c r="N9" i="1"/>
  <c r="J14" i="1"/>
</calcChain>
</file>

<file path=xl/sharedStrings.xml><?xml version="1.0" encoding="utf-8"?>
<sst xmlns="http://schemas.openxmlformats.org/spreadsheetml/2006/main" count="60" uniqueCount="47">
  <si>
    <t>COMUNE DI LOSINE</t>
  </si>
  <si>
    <t>PROSPETTO LIQUIDAZIONE SALARIO ACCESSORIO 2022</t>
  </si>
  <si>
    <t>DIPENDENTI</t>
  </si>
  <si>
    <t>compenso massimo performance organizzativa (vedi Note)</t>
  </si>
  <si>
    <t>punteggio massimo performance organizzativa</t>
  </si>
  <si>
    <t>punteggio ottenuto</t>
  </si>
  <si>
    <t>PERCENTUALE punteggio</t>
  </si>
  <si>
    <t>COMPENSO OTTENUTO performance organizzativa</t>
  </si>
  <si>
    <t>compenso massimo performance individuale (vedi Note)</t>
  </si>
  <si>
    <t>punteggio massimo performance individuale</t>
  </si>
  <si>
    <t xml:space="preserve">PERCENTUALE punteggio </t>
  </si>
  <si>
    <t>COMPENSO OTTENUTO performance individuale</t>
  </si>
  <si>
    <t>indennità fisse</t>
  </si>
  <si>
    <t>se ottiene il massimo</t>
  </si>
  <si>
    <t>TOTALE dopo valutazione</t>
  </si>
  <si>
    <t>D.F.</t>
  </si>
  <si>
    <t>Z.F.</t>
  </si>
  <si>
    <t>L.C.</t>
  </si>
  <si>
    <t>P.A.</t>
  </si>
  <si>
    <t>Risparmio p.org. D.F.</t>
  </si>
  <si>
    <t>Risparmio p.ind.  D.F.</t>
  </si>
  <si>
    <t>RISPARMIO TOTALE PERFORMANCE</t>
  </si>
  <si>
    <t>differenziale stipendiale attibuibile</t>
  </si>
  <si>
    <t>Risparmio p.org. ZANARDINI</t>
  </si>
  <si>
    <t>Risparmio p. ind. ZANARDINI</t>
  </si>
  <si>
    <t>Riaparmio p. or. LAFFRANCHI</t>
  </si>
  <si>
    <t>C.F.</t>
  </si>
  <si>
    <t>Risparmio p. ind. LAFFRANCHI</t>
  </si>
  <si>
    <t>Risparmio p.org. P.A.</t>
  </si>
  <si>
    <t>Risparmio p.ind. P.A.</t>
  </si>
  <si>
    <t>Risparmio p.org.</t>
  </si>
  <si>
    <t>Risparmio p.ind.</t>
  </si>
  <si>
    <t>decurtazione art. 71, comma 1 D.L. n.112/08</t>
  </si>
  <si>
    <t>dipendente</t>
  </si>
  <si>
    <t>tipologia</t>
  </si>
  <si>
    <t>somma prevista</t>
  </si>
  <si>
    <t>somma dopo decurtazione art. 71, comma 1 D.L. n.112/08</t>
  </si>
  <si>
    <t>RISPARMIO INDENNITà</t>
  </si>
  <si>
    <t>F.</t>
  </si>
  <si>
    <t>art. 84 bis</t>
  </si>
  <si>
    <t>L.</t>
  </si>
  <si>
    <t>art. 84</t>
  </si>
  <si>
    <t>P.</t>
  </si>
  <si>
    <t>PROGETTI</t>
  </si>
  <si>
    <t>Z.</t>
  </si>
  <si>
    <t>INCENTIVO</t>
  </si>
  <si>
    <t>totale indennità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</si>
</sst>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&quot;€&quot;\ #,##0.00"/>
    <numFmt numFmtId="166" formatCode="[$€-410]\ #,##0.00;[Red]\-[$€-410]\ #,##0.00"/>
    <numFmt numFmtId="167" formatCode="_-&quot;€ &quot;* #,##0.00_-;&quot;-€ &quot;* #,##0.00_-;_-&quot;€ &quot;* \-??_-;_-@_-"/>
    <numFmt numFmtId="168" formatCode="0.000"/>
    <numFmt numFmtId="169" formatCode="#,##0.00\ [$€-410];[Red]\-#,##0.00\ [$€-410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B050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26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3" fillId="0" borderId="4" xfId="1" applyFont="1" applyBorder="1"/>
    <xf numFmtId="164" fontId="3" fillId="2" borderId="5" xfId="2" applyFont="1" applyFill="1" applyBorder="1" applyAlignment="1" applyProtection="1"/>
    <xf numFmtId="0" fontId="3" fillId="2" borderId="5" xfId="1" applyFont="1" applyFill="1" applyBorder="1"/>
    <xf numFmtId="2" fontId="3" fillId="2" borderId="5" xfId="1" applyNumberFormat="1" applyFont="1" applyFill="1" applyBorder="1"/>
    <xf numFmtId="165" fontId="6" fillId="3" borderId="5" xfId="1" applyNumberFormat="1" applyFont="1" applyFill="1" applyBorder="1"/>
    <xf numFmtId="165" fontId="3" fillId="4" borderId="5" xfId="1" applyNumberFormat="1" applyFont="1" applyFill="1" applyBorder="1"/>
    <xf numFmtId="0" fontId="3" fillId="4" borderId="5" xfId="1" applyFont="1" applyFill="1" applyBorder="1"/>
    <xf numFmtId="2" fontId="3" fillId="4" borderId="5" xfId="1" applyNumberFormat="1" applyFont="1" applyFill="1" applyBorder="1"/>
    <xf numFmtId="165" fontId="6" fillId="5" borderId="5" xfId="1" applyNumberFormat="1" applyFont="1" applyFill="1" applyBorder="1"/>
    <xf numFmtId="166" fontId="6" fillId="6" borderId="5" xfId="2" applyNumberFormat="1" applyFont="1" applyFill="1" applyBorder="1" applyAlignment="1" applyProtection="1"/>
    <xf numFmtId="165" fontId="3" fillId="0" borderId="5" xfId="1" applyNumberFormat="1" applyFont="1" applyBorder="1"/>
    <xf numFmtId="165" fontId="5" fillId="7" borderId="6" xfId="1" applyNumberFormat="1" applyFont="1" applyFill="1" applyBorder="1"/>
    <xf numFmtId="0" fontId="3" fillId="0" borderId="7" xfId="1" applyFont="1" applyBorder="1"/>
    <xf numFmtId="164" fontId="3" fillId="2" borderId="8" xfId="2" applyFont="1" applyFill="1" applyBorder="1" applyAlignment="1" applyProtection="1"/>
    <xf numFmtId="0" fontId="3" fillId="2" borderId="8" xfId="1" applyFont="1" applyFill="1" applyBorder="1"/>
    <xf numFmtId="165" fontId="3" fillId="4" borderId="8" xfId="1" applyNumberFormat="1" applyFont="1" applyFill="1" applyBorder="1"/>
    <xf numFmtId="0" fontId="3" fillId="4" borderId="8" xfId="1" applyFont="1" applyFill="1" applyBorder="1"/>
    <xf numFmtId="166" fontId="6" fillId="6" borderId="8" xfId="2" applyNumberFormat="1" applyFont="1" applyFill="1" applyBorder="1" applyAlignment="1" applyProtection="1"/>
    <xf numFmtId="0" fontId="3" fillId="0" borderId="9" xfId="1" applyFont="1" applyBorder="1"/>
    <xf numFmtId="166" fontId="3" fillId="2" borderId="10" xfId="1" applyNumberFormat="1" applyFont="1" applyFill="1" applyBorder="1"/>
    <xf numFmtId="0" fontId="3" fillId="2" borderId="10" xfId="1" applyFont="1" applyFill="1" applyBorder="1"/>
    <xf numFmtId="165" fontId="5" fillId="3" borderId="10" xfId="1" applyNumberFormat="1" applyFont="1" applyFill="1" applyBorder="1"/>
    <xf numFmtId="165" fontId="3" fillId="4" borderId="10" xfId="1" applyNumberFormat="1" applyFont="1" applyFill="1" applyBorder="1"/>
    <xf numFmtId="0" fontId="3" fillId="4" borderId="10" xfId="1" applyFont="1" applyFill="1" applyBorder="1"/>
    <xf numFmtId="2" fontId="3" fillId="4" borderId="10" xfId="1" applyNumberFormat="1" applyFont="1" applyFill="1" applyBorder="1"/>
    <xf numFmtId="165" fontId="5" fillId="5" borderId="10" xfId="1" applyNumberFormat="1" applyFont="1" applyFill="1" applyBorder="1"/>
    <xf numFmtId="167" fontId="5" fillId="6" borderId="10" xfId="1" applyNumberFormat="1" applyFont="1" applyFill="1" applyBorder="1" applyAlignment="1">
      <alignment horizontal="right"/>
    </xf>
    <xf numFmtId="165" fontId="4" fillId="0" borderId="10" xfId="1" applyNumberFormat="1" applyFont="1" applyBorder="1"/>
    <xf numFmtId="165" fontId="5" fillId="8" borderId="11" xfId="1" applyNumberFormat="1" applyFont="1" applyFill="1" applyBorder="1"/>
    <xf numFmtId="0" fontId="5" fillId="0" borderId="0" xfId="1" applyFont="1"/>
    <xf numFmtId="0" fontId="3" fillId="2" borderId="5" xfId="1" applyFont="1" applyFill="1" applyBorder="1" applyAlignment="1">
      <alignment horizontal="left"/>
    </xf>
    <xf numFmtId="166" fontId="3" fillId="2" borderId="5" xfId="1" applyNumberFormat="1" applyFont="1" applyFill="1" applyBorder="1"/>
    <xf numFmtId="0" fontId="3" fillId="9" borderId="5" xfId="1" applyFont="1" applyFill="1" applyBorder="1" applyAlignment="1">
      <alignment horizontal="center"/>
    </xf>
    <xf numFmtId="166" fontId="3" fillId="9" borderId="5" xfId="1" applyNumberFormat="1" applyFont="1" applyFill="1" applyBorder="1"/>
    <xf numFmtId="0" fontId="7" fillId="10" borderId="12" xfId="1" applyFont="1" applyFill="1" applyBorder="1" applyAlignment="1">
      <alignment horizontal="center" vertical="center" wrapText="1"/>
    </xf>
    <xf numFmtId="0" fontId="7" fillId="10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5" xfId="1" applyFont="1" applyFill="1" applyBorder="1" applyAlignment="1">
      <alignment horizontal="left"/>
    </xf>
    <xf numFmtId="0" fontId="3" fillId="9" borderId="5" xfId="1" applyFont="1" applyFill="1" applyBorder="1" applyAlignment="1">
      <alignment horizontal="left"/>
    </xf>
    <xf numFmtId="0" fontId="3" fillId="9" borderId="5" xfId="1" applyFont="1" applyFill="1" applyBorder="1" applyAlignment="1">
      <alignment horizontal="center"/>
    </xf>
    <xf numFmtId="0" fontId="7" fillId="10" borderId="14" xfId="1" applyFont="1" applyFill="1" applyBorder="1" applyAlignment="1">
      <alignment horizontal="center" vertical="center" wrapText="1"/>
    </xf>
    <xf numFmtId="0" fontId="7" fillId="10" borderId="15" xfId="1" applyFont="1" applyFill="1" applyBorder="1" applyAlignment="1">
      <alignment horizontal="center" vertical="center" wrapText="1"/>
    </xf>
    <xf numFmtId="166" fontId="7" fillId="10" borderId="16" xfId="1" applyNumberFormat="1" applyFont="1" applyFill="1" applyBorder="1" applyAlignment="1">
      <alignment horizontal="center"/>
    </xf>
    <xf numFmtId="0" fontId="7" fillId="10" borderId="17" xfId="1" applyFont="1" applyFill="1" applyBorder="1" applyAlignment="1">
      <alignment horizontal="center"/>
    </xf>
    <xf numFmtId="165" fontId="3" fillId="0" borderId="0" xfId="1" applyNumberFormat="1" applyFont="1"/>
    <xf numFmtId="0" fontId="7" fillId="2" borderId="5" xfId="1" applyFont="1" applyFill="1" applyBorder="1" applyAlignment="1">
      <alignment horizontal="center"/>
    </xf>
    <xf numFmtId="166" fontId="7" fillId="2" borderId="5" xfId="1" applyNumberFormat="1" applyFont="1" applyFill="1" applyBorder="1"/>
    <xf numFmtId="0" fontId="7" fillId="9" borderId="5" xfId="1" applyFont="1" applyFill="1" applyBorder="1" applyAlignment="1">
      <alignment horizontal="center"/>
    </xf>
    <xf numFmtId="166" fontId="7" fillId="9" borderId="5" xfId="1" applyNumberFormat="1" applyFont="1" applyFill="1" applyBorder="1"/>
    <xf numFmtId="165" fontId="8" fillId="0" borderId="0" xfId="1" applyNumberFormat="1" applyFont="1"/>
    <xf numFmtId="0" fontId="3" fillId="0" borderId="18" xfId="1" applyFont="1" applyBorder="1" applyAlignment="1">
      <alignment horizontal="center"/>
    </xf>
    <xf numFmtId="0" fontId="9" fillId="10" borderId="5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3" fillId="11" borderId="5" xfId="1" applyFont="1" applyFill="1" applyBorder="1"/>
    <xf numFmtId="1" fontId="3" fillId="11" borderId="5" xfId="1" applyNumberFormat="1" applyFont="1" applyFill="1" applyBorder="1"/>
    <xf numFmtId="168" fontId="3" fillId="11" borderId="5" xfId="1" applyNumberFormat="1" applyFont="1" applyFill="1" applyBorder="1"/>
    <xf numFmtId="168" fontId="3" fillId="12" borderId="0" xfId="1" applyNumberFormat="1" applyFont="1" applyFill="1"/>
    <xf numFmtId="0" fontId="9" fillId="13" borderId="8" xfId="1" applyFont="1" applyFill="1" applyBorder="1" applyAlignment="1">
      <alignment horizontal="center" vertical="center"/>
    </xf>
    <xf numFmtId="0" fontId="11" fillId="13" borderId="5" xfId="1" applyFont="1" applyFill="1" applyBorder="1" applyAlignment="1">
      <alignment wrapText="1"/>
    </xf>
    <xf numFmtId="166" fontId="11" fillId="13" borderId="19" xfId="1" applyNumberFormat="1" applyFont="1" applyFill="1" applyBorder="1"/>
    <xf numFmtId="166" fontId="11" fillId="13" borderId="5" xfId="1" applyNumberFormat="1" applyFont="1" applyFill="1" applyBorder="1"/>
    <xf numFmtId="169" fontId="3" fillId="7" borderId="5" xfId="1" applyNumberFormat="1" applyFont="1" applyFill="1" applyBorder="1"/>
    <xf numFmtId="0" fontId="6" fillId="11" borderId="5" xfId="1" applyFont="1" applyFill="1" applyBorder="1"/>
    <xf numFmtId="0" fontId="9" fillId="13" borderId="20" xfId="1" applyFont="1" applyFill="1" applyBorder="1" applyAlignment="1">
      <alignment horizontal="center" vertical="center"/>
    </xf>
    <xf numFmtId="0" fontId="12" fillId="7" borderId="5" xfId="1" applyFont="1" applyFill="1" applyBorder="1" applyAlignment="1">
      <alignment wrapText="1"/>
    </xf>
    <xf numFmtId="0" fontId="9" fillId="13" borderId="21" xfId="1" applyFont="1" applyFill="1" applyBorder="1" applyAlignment="1">
      <alignment horizontal="center" vertical="center"/>
    </xf>
    <xf numFmtId="0" fontId="9" fillId="14" borderId="8" xfId="1" applyFont="1" applyFill="1" applyBorder="1" applyAlignment="1">
      <alignment horizontal="center" vertical="center"/>
    </xf>
    <xf numFmtId="0" fontId="11" fillId="14" borderId="5" xfId="1" applyFont="1" applyFill="1" applyBorder="1" applyAlignment="1">
      <alignment wrapText="1"/>
    </xf>
    <xf numFmtId="166" fontId="11" fillId="14" borderId="19" xfId="1" applyNumberFormat="1" applyFont="1" applyFill="1" applyBorder="1"/>
    <xf numFmtId="166" fontId="11" fillId="14" borderId="5" xfId="1" applyNumberFormat="1" applyFont="1" applyFill="1" applyBorder="1"/>
    <xf numFmtId="169" fontId="3" fillId="15" borderId="5" xfId="1" applyNumberFormat="1" applyFont="1" applyFill="1" applyBorder="1"/>
    <xf numFmtId="0" fontId="6" fillId="12" borderId="0" xfId="1" applyFont="1" applyFill="1"/>
    <xf numFmtId="1" fontId="6" fillId="12" borderId="0" xfId="1" applyNumberFormat="1" applyFont="1" applyFill="1"/>
    <xf numFmtId="1" fontId="3" fillId="12" borderId="0" xfId="1" applyNumberFormat="1" applyFont="1" applyFill="1"/>
    <xf numFmtId="0" fontId="9" fillId="14" borderId="21" xfId="1" applyFont="1" applyFill="1" applyBorder="1" applyAlignment="1">
      <alignment horizontal="center" vertical="center"/>
    </xf>
    <xf numFmtId="0" fontId="12" fillId="15" borderId="5" xfId="1" applyFont="1" applyFill="1" applyBorder="1" applyAlignment="1">
      <alignment wrapText="1"/>
    </xf>
    <xf numFmtId="165" fontId="12" fillId="15" borderId="5" xfId="1" applyNumberFormat="1" applyFont="1" applyFill="1" applyBorder="1"/>
    <xf numFmtId="165" fontId="3" fillId="15" borderId="5" xfId="1" applyNumberFormat="1" applyFont="1" applyFill="1" applyBorder="1"/>
    <xf numFmtId="0" fontId="9" fillId="16" borderId="8" xfId="1" applyFont="1" applyFill="1" applyBorder="1" applyAlignment="1">
      <alignment horizontal="center" vertical="center"/>
    </xf>
    <xf numFmtId="0" fontId="11" fillId="16" borderId="5" xfId="1" applyFont="1" applyFill="1" applyBorder="1" applyAlignment="1">
      <alignment wrapText="1"/>
    </xf>
    <xf numFmtId="165" fontId="12" fillId="17" borderId="5" xfId="1" applyNumberFormat="1" applyFont="1" applyFill="1" applyBorder="1"/>
    <xf numFmtId="166" fontId="11" fillId="16" borderId="5" xfId="1" applyNumberFormat="1" applyFont="1" applyFill="1" applyBorder="1"/>
    <xf numFmtId="165" fontId="3" fillId="17" borderId="5" xfId="1" applyNumberFormat="1" applyFont="1" applyFill="1" applyBorder="1"/>
    <xf numFmtId="0" fontId="9" fillId="16" borderId="20" xfId="1" applyFont="1" applyFill="1" applyBorder="1" applyAlignment="1">
      <alignment horizontal="center" vertical="center"/>
    </xf>
    <xf numFmtId="0" fontId="12" fillId="17" borderId="5" xfId="1" applyFont="1" applyFill="1" applyBorder="1" applyAlignment="1">
      <alignment wrapText="1"/>
    </xf>
    <xf numFmtId="0" fontId="9" fillId="18" borderId="8" xfId="1" applyFont="1" applyFill="1" applyBorder="1" applyAlignment="1">
      <alignment horizontal="center" vertical="center"/>
    </xf>
    <xf numFmtId="0" fontId="12" fillId="19" borderId="5" xfId="1" applyFont="1" applyFill="1" applyBorder="1" applyAlignment="1">
      <alignment wrapText="1"/>
    </xf>
    <xf numFmtId="165" fontId="12" fillId="19" borderId="5" xfId="1" applyNumberFormat="1" applyFont="1" applyFill="1" applyBorder="1"/>
    <xf numFmtId="166" fontId="11" fillId="18" borderId="5" xfId="1" applyNumberFormat="1" applyFont="1" applyFill="1" applyBorder="1"/>
    <xf numFmtId="165" fontId="3" fillId="19" borderId="5" xfId="1" applyNumberFormat="1" applyFont="1" applyFill="1" applyBorder="1"/>
    <xf numFmtId="0" fontId="9" fillId="18" borderId="21" xfId="1" applyFont="1" applyFill="1" applyBorder="1" applyAlignment="1">
      <alignment horizontal="center" vertical="center"/>
    </xf>
    <xf numFmtId="0" fontId="9" fillId="12" borderId="19" xfId="1" applyFont="1" applyFill="1" applyBorder="1" applyAlignment="1">
      <alignment horizontal="right"/>
    </xf>
    <xf numFmtId="0" fontId="9" fillId="12" borderId="22" xfId="1" applyFont="1" applyFill="1" applyBorder="1" applyAlignment="1">
      <alignment horizontal="right"/>
    </xf>
    <xf numFmtId="0" fontId="9" fillId="12" borderId="23" xfId="1" applyFont="1" applyFill="1" applyBorder="1" applyAlignment="1">
      <alignment horizontal="right"/>
    </xf>
    <xf numFmtId="166" fontId="9" fillId="12" borderId="5" xfId="1" applyNumberFormat="1" applyFont="1" applyFill="1" applyBorder="1" applyAlignment="1">
      <alignment horizontal="right"/>
    </xf>
    <xf numFmtId="169" fontId="3" fillId="10" borderId="5" xfId="1" applyNumberFormat="1" applyFont="1" applyFill="1" applyBorder="1"/>
  </cellXfs>
  <cellStyles count="3">
    <cellStyle name="Normale" xfId="0" builtinId="0"/>
    <cellStyle name="Normale 2" xfId="1" xr:uid="{B2B22934-F40F-4C9D-9484-C60C5A2FBE22}"/>
    <cellStyle name="Valuta 2" xfId="2" xr:uid="{BE74C29D-4B71-4C19-9540-26BE5A323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Pre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2023"/>
      <sheetName val="liqidazione 2019"/>
      <sheetName val="liquidazione 2020"/>
      <sheetName val="liquidazione 2021"/>
      <sheetName val="liquidazione 2022"/>
      <sheetName val="liquidazione 2023"/>
      <sheetName val="NOTE"/>
    </sheetNames>
    <sheetDataSet>
      <sheetData sheetId="0"/>
      <sheetData sheetId="1"/>
      <sheetData sheetId="2"/>
      <sheetData sheetId="3"/>
      <sheetData sheetId="4">
        <row r="36">
          <cell r="H36">
            <v>446</v>
          </cell>
          <cell r="K36">
            <v>1250</v>
          </cell>
          <cell r="M36">
            <v>1000</v>
          </cell>
          <cell r="N36">
            <v>3031.4759896987362</v>
          </cell>
          <cell r="O36">
            <v>3031.4759896987362</v>
          </cell>
        </row>
        <row r="37">
          <cell r="M37">
            <v>1050</v>
          </cell>
        </row>
        <row r="38">
          <cell r="H38">
            <v>542</v>
          </cell>
          <cell r="K38">
            <v>1333.3333333333335</v>
          </cell>
          <cell r="N38">
            <v>3175.8319892082</v>
          </cell>
          <cell r="O38">
            <v>3175.8319892082</v>
          </cell>
        </row>
        <row r="39">
          <cell r="H39">
            <v>150</v>
          </cell>
          <cell r="K39">
            <v>1416.6666666666667</v>
          </cell>
          <cell r="N39">
            <v>737.74577109306495</v>
          </cell>
          <cell r="O39">
            <v>737.74577109306495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D636-A60C-40DF-ADD6-985D005CAFB4}">
  <dimension ref="A1:P27"/>
  <sheetViews>
    <sheetView tabSelected="1" workbookViewId="0">
      <selection activeCell="F6" sqref="F6"/>
    </sheetView>
  </sheetViews>
  <sheetFormatPr defaultRowHeight="15" x14ac:dyDescent="0.25"/>
  <cols>
    <col min="2" max="2" width="13.85546875" customWidth="1"/>
    <col min="12" max="12" width="13.85546875" customWidth="1"/>
    <col min="14" max="14" width="1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18.75" x14ac:dyDescent="0.3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r="3" spans="1:16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</row>
    <row r="4" spans="1:16" ht="96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8" t="s">
        <v>8</v>
      </c>
      <c r="H4" s="8" t="s">
        <v>9</v>
      </c>
      <c r="I4" s="8" t="s">
        <v>5</v>
      </c>
      <c r="J4" s="8" t="s">
        <v>10</v>
      </c>
      <c r="K4" s="9" t="s">
        <v>11</v>
      </c>
      <c r="L4" s="10" t="s">
        <v>12</v>
      </c>
      <c r="M4" s="11" t="s">
        <v>13</v>
      </c>
      <c r="N4" s="12" t="s">
        <v>14</v>
      </c>
      <c r="O4" s="2"/>
      <c r="P4" s="2"/>
    </row>
    <row r="5" spans="1:16" x14ac:dyDescent="0.25">
      <c r="A5" s="13" t="s">
        <v>15</v>
      </c>
      <c r="B5" s="14">
        <f>'[1]2023'!N36</f>
        <v>3031.4759896987362</v>
      </c>
      <c r="C5" s="15">
        <v>55</v>
      </c>
      <c r="D5" s="15">
        <v>55</v>
      </c>
      <c r="E5" s="16">
        <f t="shared" ref="E5:E8" si="0">D5*100/C5</f>
        <v>100</v>
      </c>
      <c r="F5" s="17">
        <f>B5*D5/C5</f>
        <v>3031.4759896987362</v>
      </c>
      <c r="G5" s="18">
        <f>'[1]2023'!O36</f>
        <v>3031.4759896987362</v>
      </c>
      <c r="H5" s="19">
        <v>45</v>
      </c>
      <c r="I5" s="19">
        <v>45</v>
      </c>
      <c r="J5" s="20">
        <f>I5*100/H5</f>
        <v>100</v>
      </c>
      <c r="K5" s="21">
        <f>G5*I5/H5</f>
        <v>3031.4759896987362</v>
      </c>
      <c r="L5" s="22">
        <f>J18+J19+J20</f>
        <v>2692.8199999999997</v>
      </c>
      <c r="M5" s="23">
        <f>B5+G5+L5</f>
        <v>8755.771979397472</v>
      </c>
      <c r="N5" s="24">
        <f>L5+K5+F5</f>
        <v>8755.771979397472</v>
      </c>
      <c r="O5" s="2"/>
      <c r="P5" s="2"/>
    </row>
    <row r="6" spans="1:16" x14ac:dyDescent="0.25">
      <c r="A6" s="25" t="s">
        <v>16</v>
      </c>
      <c r="B6" s="26">
        <v>0</v>
      </c>
      <c r="C6" s="27">
        <v>55</v>
      </c>
      <c r="D6" s="27">
        <v>55</v>
      </c>
      <c r="E6" s="16">
        <v>0</v>
      </c>
      <c r="F6" s="17">
        <v>0</v>
      </c>
      <c r="G6" s="28">
        <v>0</v>
      </c>
      <c r="H6" s="29"/>
      <c r="I6" s="29"/>
      <c r="J6" s="20"/>
      <c r="K6" s="21"/>
      <c r="L6" s="30">
        <f>J25+J26</f>
        <v>1050</v>
      </c>
      <c r="M6" s="23">
        <f t="shared" ref="M6:M8" si="1">B6+G6+L6</f>
        <v>1050</v>
      </c>
      <c r="N6" s="24">
        <f t="shared" ref="N6:N8" si="2">L6+K6+F6</f>
        <v>1050</v>
      </c>
      <c r="O6" s="2"/>
      <c r="P6" s="2"/>
    </row>
    <row r="7" spans="1:16" x14ac:dyDescent="0.25">
      <c r="A7" s="25" t="s">
        <v>17</v>
      </c>
      <c r="B7" s="26">
        <f>'[1]2023'!N38</f>
        <v>3175.8319892082</v>
      </c>
      <c r="C7" s="27">
        <v>55</v>
      </c>
      <c r="D7" s="27">
        <v>55</v>
      </c>
      <c r="E7" s="16">
        <f t="shared" si="0"/>
        <v>100</v>
      </c>
      <c r="F7" s="17">
        <f t="shared" ref="F7:F8" si="3">B7*D7/C7</f>
        <v>3175.8319892082</v>
      </c>
      <c r="G7" s="28">
        <f>'[1]2023'!O38</f>
        <v>3175.8319892082</v>
      </c>
      <c r="H7" s="29">
        <v>45</v>
      </c>
      <c r="I7" s="29">
        <v>45</v>
      </c>
      <c r="J7" s="20">
        <f t="shared" ref="J7:J8" si="4">I7*100/H7</f>
        <v>100</v>
      </c>
      <c r="K7" s="21">
        <f t="shared" ref="K7:K8" si="5">G7*I7/H7</f>
        <v>3175.8319892082</v>
      </c>
      <c r="L7" s="30">
        <f>J21+J22</f>
        <v>1875.3333333333335</v>
      </c>
      <c r="M7" s="23">
        <f t="shared" si="1"/>
        <v>8226.9973117497339</v>
      </c>
      <c r="N7" s="24">
        <f t="shared" si="2"/>
        <v>8226.9973117497339</v>
      </c>
      <c r="O7" s="2"/>
      <c r="P7" s="2"/>
    </row>
    <row r="8" spans="1:16" x14ac:dyDescent="0.25">
      <c r="A8" s="25" t="s">
        <v>18</v>
      </c>
      <c r="B8" s="26">
        <f>'[1]2023'!N39</f>
        <v>737.74577109306495</v>
      </c>
      <c r="C8" s="27">
        <v>55</v>
      </c>
      <c r="D8" s="27">
        <v>55</v>
      </c>
      <c r="E8" s="16">
        <f t="shared" si="0"/>
        <v>100</v>
      </c>
      <c r="F8" s="17">
        <f t="shared" si="3"/>
        <v>737.74577109306495</v>
      </c>
      <c r="G8" s="28">
        <f>'[1]2023'!O39</f>
        <v>737.74577109306495</v>
      </c>
      <c r="H8" s="29">
        <v>45</v>
      </c>
      <c r="I8" s="29">
        <v>40</v>
      </c>
      <c r="J8" s="20">
        <f t="shared" si="4"/>
        <v>88.888888888888886</v>
      </c>
      <c r="K8" s="21">
        <f t="shared" si="5"/>
        <v>655.77401874939108</v>
      </c>
      <c r="L8" s="30">
        <f>J23+J24</f>
        <v>1566.6666666666667</v>
      </c>
      <c r="M8" s="23">
        <f t="shared" si="1"/>
        <v>3042.1582088527966</v>
      </c>
      <c r="N8" s="24">
        <f t="shared" si="2"/>
        <v>2960.1864565091228</v>
      </c>
      <c r="O8" s="2"/>
      <c r="P8" s="2"/>
    </row>
    <row r="9" spans="1:16" ht="15.75" thickBot="1" x14ac:dyDescent="0.3">
      <c r="A9" s="31"/>
      <c r="B9" s="32">
        <f>SUM(B5:B7)</f>
        <v>6207.3079789069361</v>
      </c>
      <c r="C9" s="33">
        <f>SUM(C5:C5)</f>
        <v>55</v>
      </c>
      <c r="D9" s="33">
        <v>0</v>
      </c>
      <c r="E9" s="33"/>
      <c r="F9" s="34">
        <f>SUM(F5:F8)</f>
        <v>6945.0537500000009</v>
      </c>
      <c r="G9" s="35">
        <f>SUM(G5:G7)</f>
        <v>6207.3079789069361</v>
      </c>
      <c r="H9" s="36"/>
      <c r="I9" s="36"/>
      <c r="J9" s="37"/>
      <c r="K9" s="38">
        <f>SUM(K5:K8)</f>
        <v>6863.0819976563271</v>
      </c>
      <c r="L9" s="39">
        <f>SUM(L5:L8)</f>
        <v>7184.8200000000006</v>
      </c>
      <c r="M9" s="40">
        <f>SUM(M5:M5)</f>
        <v>8755.771979397472</v>
      </c>
      <c r="N9" s="41">
        <f>N5+N6+N7+N8</f>
        <v>20992.955747656328</v>
      </c>
      <c r="O9" s="2"/>
      <c r="P9" s="2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2"/>
      <c r="L10" s="4"/>
      <c r="M10" s="4"/>
      <c r="N10" s="4"/>
      <c r="O10" s="2"/>
      <c r="P10" s="2"/>
    </row>
    <row r="11" spans="1:16" x14ac:dyDescent="0.25">
      <c r="A11" s="43" t="s">
        <v>19</v>
      </c>
      <c r="B11" s="43"/>
      <c r="C11" s="44">
        <f>B5-F5</f>
        <v>0</v>
      </c>
      <c r="D11" s="4"/>
      <c r="E11" s="4"/>
      <c r="F11" s="45" t="s">
        <v>20</v>
      </c>
      <c r="G11" s="45"/>
      <c r="H11" s="46">
        <f>G5-K5</f>
        <v>0</v>
      </c>
      <c r="I11" s="4"/>
      <c r="J11" s="47" t="s">
        <v>21</v>
      </c>
      <c r="K11" s="48"/>
      <c r="L11" s="4"/>
      <c r="M11" s="4"/>
      <c r="N11" s="49" t="s">
        <v>22</v>
      </c>
      <c r="O11" s="49"/>
      <c r="P11" s="49"/>
    </row>
    <row r="12" spans="1:16" x14ac:dyDescent="0.25">
      <c r="A12" s="50" t="s">
        <v>23</v>
      </c>
      <c r="B12" s="50" t="s">
        <v>16</v>
      </c>
      <c r="C12" s="44">
        <f t="shared" ref="C12:C13" si="6">B6-F6</f>
        <v>0</v>
      </c>
      <c r="D12" s="4"/>
      <c r="E12" s="4"/>
      <c r="F12" s="51" t="s">
        <v>24</v>
      </c>
      <c r="G12" s="52" t="s">
        <v>16</v>
      </c>
      <c r="H12" s="46">
        <f t="shared" ref="H12:H14" si="7">G6-K6</f>
        <v>0</v>
      </c>
      <c r="I12" s="4"/>
      <c r="J12" s="53"/>
      <c r="K12" s="54"/>
      <c r="L12" s="4"/>
      <c r="M12" s="4"/>
      <c r="N12" s="49">
        <v>750</v>
      </c>
      <c r="O12" s="49"/>
      <c r="P12" s="49"/>
    </row>
    <row r="13" spans="1:16" x14ac:dyDescent="0.25">
      <c r="A13" s="50" t="s">
        <v>25</v>
      </c>
      <c r="B13" s="50" t="s">
        <v>26</v>
      </c>
      <c r="C13" s="44">
        <f t="shared" si="6"/>
        <v>0</v>
      </c>
      <c r="D13" s="4"/>
      <c r="E13" s="4"/>
      <c r="F13" s="51" t="s">
        <v>27</v>
      </c>
      <c r="G13" s="52" t="s">
        <v>17</v>
      </c>
      <c r="H13" s="46">
        <f t="shared" si="7"/>
        <v>0</v>
      </c>
      <c r="I13" s="4"/>
      <c r="J13" s="53"/>
      <c r="K13" s="54"/>
      <c r="L13" s="4"/>
      <c r="M13" s="4"/>
      <c r="N13" s="4"/>
      <c r="O13" s="2"/>
      <c r="P13" s="2"/>
    </row>
    <row r="14" spans="1:16" x14ac:dyDescent="0.25">
      <c r="A14" s="43" t="s">
        <v>28</v>
      </c>
      <c r="B14" s="43"/>
      <c r="C14" s="44">
        <f>B7-F7</f>
        <v>0</v>
      </c>
      <c r="D14" s="4"/>
      <c r="E14" s="4"/>
      <c r="F14" s="45" t="s">
        <v>29</v>
      </c>
      <c r="G14" s="45"/>
      <c r="H14" s="46">
        <f t="shared" si="7"/>
        <v>81.97175234367387</v>
      </c>
      <c r="I14" s="4"/>
      <c r="J14" s="55">
        <f>C15+H15</f>
        <v>81.97175234367387</v>
      </c>
      <c r="K14" s="56"/>
      <c r="L14" s="4"/>
      <c r="M14" s="4"/>
      <c r="N14" s="57"/>
      <c r="O14" s="2"/>
      <c r="P14" s="2"/>
    </row>
    <row r="15" spans="1:16" x14ac:dyDescent="0.25">
      <c r="A15" s="58" t="s">
        <v>30</v>
      </c>
      <c r="B15" s="58"/>
      <c r="C15" s="59">
        <f>SUM(C11:C14)</f>
        <v>0</v>
      </c>
      <c r="D15" s="4"/>
      <c r="E15" s="4"/>
      <c r="F15" s="60" t="s">
        <v>31</v>
      </c>
      <c r="G15" s="60"/>
      <c r="H15" s="61">
        <f>SUM(H11:H14)</f>
        <v>81.97175234367387</v>
      </c>
      <c r="I15" s="4"/>
      <c r="J15" s="4"/>
      <c r="K15" s="4"/>
      <c r="L15" s="4"/>
      <c r="M15" s="4"/>
      <c r="N15" s="4"/>
      <c r="O15" s="2"/>
      <c r="P15" s="2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2"/>
      <c r="O16" s="2"/>
      <c r="P16" s="2"/>
    </row>
    <row r="17" spans="1:16" ht="78.75" x14ac:dyDescent="0.25">
      <c r="A17" s="63" t="s">
        <v>32</v>
      </c>
      <c r="B17" s="63"/>
      <c r="C17" s="63"/>
      <c r="D17" s="63"/>
      <c r="E17" s="4"/>
      <c r="F17" s="4"/>
      <c r="G17" s="64" t="s">
        <v>33</v>
      </c>
      <c r="H17" s="64" t="s">
        <v>34</v>
      </c>
      <c r="I17" s="64" t="s">
        <v>35</v>
      </c>
      <c r="J17" s="65" t="s">
        <v>36</v>
      </c>
      <c r="K17" s="66" t="s">
        <v>37</v>
      </c>
      <c r="L17" s="4"/>
      <c r="M17" s="4"/>
      <c r="N17" s="4"/>
      <c r="O17" s="2"/>
      <c r="P17" s="2"/>
    </row>
    <row r="18" spans="1:16" x14ac:dyDescent="0.25">
      <c r="A18" s="67" t="s">
        <v>38</v>
      </c>
      <c r="B18" s="68">
        <v>3</v>
      </c>
      <c r="C18" s="68">
        <f>1600-B18</f>
        <v>1597</v>
      </c>
      <c r="D18" s="69">
        <f>C18/1600</f>
        <v>0.99812500000000004</v>
      </c>
      <c r="E18" s="70"/>
      <c r="F18" s="4"/>
      <c r="G18" s="71" t="s">
        <v>38</v>
      </c>
      <c r="H18" s="72" t="s">
        <v>39</v>
      </c>
      <c r="I18" s="73">
        <f>'[1]2023'!H36</f>
        <v>446</v>
      </c>
      <c r="J18" s="74">
        <f>I18*D18</f>
        <v>445.16374999999999</v>
      </c>
      <c r="K18" s="75">
        <f t="shared" ref="K18:K22" si="8">I18-J18</f>
        <v>0.83625000000000682</v>
      </c>
      <c r="L18" s="4"/>
      <c r="M18" s="4"/>
      <c r="N18" s="4"/>
      <c r="O18" s="2"/>
      <c r="P18" s="2"/>
    </row>
    <row r="19" spans="1:16" x14ac:dyDescent="0.25">
      <c r="A19" s="76" t="s">
        <v>40</v>
      </c>
      <c r="B19" s="68">
        <v>0</v>
      </c>
      <c r="C19" s="68">
        <f t="shared" ref="C19:C21" si="9">1600-B19</f>
        <v>1600</v>
      </c>
      <c r="D19" s="69">
        <f t="shared" ref="D19:D21" si="10">C19/1600</f>
        <v>1</v>
      </c>
      <c r="E19" s="70"/>
      <c r="F19" s="4"/>
      <c r="G19" s="77"/>
      <c r="H19" s="78" t="s">
        <v>41</v>
      </c>
      <c r="I19" s="73">
        <f>'[1]2023'!K36</f>
        <v>1250</v>
      </c>
      <c r="J19" s="74">
        <f>I19*D18</f>
        <v>1247.65625</v>
      </c>
      <c r="K19" s="75">
        <f t="shared" si="8"/>
        <v>2.34375</v>
      </c>
      <c r="L19" s="4"/>
      <c r="M19" s="4"/>
      <c r="N19" s="4"/>
      <c r="O19" s="2"/>
      <c r="P19" s="2"/>
    </row>
    <row r="20" spans="1:16" x14ac:dyDescent="0.25">
      <c r="A20" s="67" t="s">
        <v>42</v>
      </c>
      <c r="B20" s="68">
        <v>0</v>
      </c>
      <c r="C20" s="68">
        <f t="shared" si="9"/>
        <v>1600</v>
      </c>
      <c r="D20" s="69">
        <f t="shared" si="10"/>
        <v>1</v>
      </c>
      <c r="E20" s="70"/>
      <c r="F20" s="4"/>
      <c r="G20" s="79"/>
      <c r="H20" s="72" t="s">
        <v>43</v>
      </c>
      <c r="I20" s="73">
        <f>'[1]2023'!M36</f>
        <v>1000</v>
      </c>
      <c r="J20" s="74">
        <f>I20</f>
        <v>1000</v>
      </c>
      <c r="K20" s="75">
        <f t="shared" si="8"/>
        <v>0</v>
      </c>
      <c r="L20" s="4"/>
      <c r="M20" s="4"/>
      <c r="N20" s="4"/>
      <c r="O20" s="2"/>
      <c r="P20" s="2"/>
    </row>
    <row r="21" spans="1:16" x14ac:dyDescent="0.25">
      <c r="A21" s="67" t="s">
        <v>44</v>
      </c>
      <c r="B21" s="68">
        <v>0</v>
      </c>
      <c r="C21" s="68">
        <f t="shared" si="9"/>
        <v>1600</v>
      </c>
      <c r="D21" s="69">
        <f t="shared" si="10"/>
        <v>1</v>
      </c>
      <c r="E21" s="70"/>
      <c r="F21" s="4"/>
      <c r="G21" s="80" t="s">
        <v>40</v>
      </c>
      <c r="H21" s="81" t="s">
        <v>39</v>
      </c>
      <c r="I21" s="82">
        <f>'[1]2023'!H38</f>
        <v>542</v>
      </c>
      <c r="J21" s="83">
        <f>I21*D19</f>
        <v>542</v>
      </c>
      <c r="K21" s="84">
        <f t="shared" si="8"/>
        <v>0</v>
      </c>
      <c r="L21" s="4"/>
      <c r="M21" s="4"/>
      <c r="N21" s="4"/>
      <c r="O21" s="2"/>
      <c r="P21" s="2"/>
    </row>
    <row r="22" spans="1:16" x14ac:dyDescent="0.25">
      <c r="A22" s="85"/>
      <c r="B22" s="86"/>
      <c r="C22" s="87"/>
      <c r="D22" s="70"/>
      <c r="E22" s="70"/>
      <c r="F22" s="4"/>
      <c r="G22" s="88"/>
      <c r="H22" s="89" t="s">
        <v>41</v>
      </c>
      <c r="I22" s="90">
        <f>'[1]2023'!K38</f>
        <v>1333.3333333333335</v>
      </c>
      <c r="J22" s="83">
        <f>I22*D19</f>
        <v>1333.3333333333335</v>
      </c>
      <c r="K22" s="91">
        <f t="shared" si="8"/>
        <v>0</v>
      </c>
      <c r="L22" s="4"/>
      <c r="M22" s="4"/>
      <c r="N22" s="4"/>
      <c r="O22" s="2"/>
      <c r="P22" s="2"/>
    </row>
    <row r="23" spans="1:16" x14ac:dyDescent="0.25">
      <c r="A23" s="85"/>
      <c r="B23" s="86"/>
      <c r="C23" s="87"/>
      <c r="D23" s="70"/>
      <c r="E23" s="70"/>
      <c r="F23" s="4"/>
      <c r="G23" s="92" t="s">
        <v>42</v>
      </c>
      <c r="H23" s="93" t="s">
        <v>39</v>
      </c>
      <c r="I23" s="94">
        <f>'[1]2023'!H39</f>
        <v>150</v>
      </c>
      <c r="J23" s="95">
        <f>I23*D20</f>
        <v>150</v>
      </c>
      <c r="K23" s="96">
        <f>I23-J23</f>
        <v>0</v>
      </c>
      <c r="L23" s="4"/>
      <c r="M23" s="4"/>
      <c r="N23" s="4"/>
      <c r="O23" s="2"/>
      <c r="P23" s="2"/>
    </row>
    <row r="24" spans="1:16" x14ac:dyDescent="0.25">
      <c r="A24" s="85"/>
      <c r="B24" s="86"/>
      <c r="C24" s="87"/>
      <c r="D24" s="70"/>
      <c r="E24" s="70"/>
      <c r="F24" s="4"/>
      <c r="G24" s="97"/>
      <c r="H24" s="98" t="s">
        <v>41</v>
      </c>
      <c r="I24" s="94">
        <f>'[1]2023'!K39</f>
        <v>1416.6666666666667</v>
      </c>
      <c r="J24" s="95">
        <f>I24*D20</f>
        <v>1416.6666666666667</v>
      </c>
      <c r="K24" s="96">
        <f t="shared" ref="K24:K26" si="11">I24-J24</f>
        <v>0</v>
      </c>
      <c r="L24" s="4"/>
      <c r="M24" s="4"/>
      <c r="N24" s="4"/>
      <c r="O24" s="2"/>
      <c r="P24" s="2"/>
    </row>
    <row r="25" spans="1:16" x14ac:dyDescent="0.25">
      <c r="A25" s="85"/>
      <c r="B25" s="86"/>
      <c r="C25" s="87"/>
      <c r="D25" s="70"/>
      <c r="E25" s="70"/>
      <c r="F25" s="4"/>
      <c r="G25" s="99" t="s">
        <v>44</v>
      </c>
      <c r="H25" s="100" t="s">
        <v>41</v>
      </c>
      <c r="I25" s="101">
        <f>'[1]2023'!K37</f>
        <v>0</v>
      </c>
      <c r="J25" s="102">
        <f>I25*D21</f>
        <v>0</v>
      </c>
      <c r="K25" s="103">
        <f t="shared" si="11"/>
        <v>0</v>
      </c>
      <c r="L25" s="4"/>
      <c r="M25" s="4"/>
      <c r="N25" s="4"/>
      <c r="O25" s="2"/>
      <c r="P25" s="2"/>
    </row>
    <row r="26" spans="1:16" x14ac:dyDescent="0.25">
      <c r="A26" s="85"/>
      <c r="B26" s="86"/>
      <c r="C26" s="87"/>
      <c r="D26" s="70"/>
      <c r="E26" s="70"/>
      <c r="F26" s="4"/>
      <c r="G26" s="104"/>
      <c r="H26" s="100" t="s">
        <v>45</v>
      </c>
      <c r="I26" s="101">
        <f>'[1]2023'!M37</f>
        <v>1050</v>
      </c>
      <c r="J26" s="102">
        <f>I26*D21</f>
        <v>1050</v>
      </c>
      <c r="K26" s="103">
        <f t="shared" si="11"/>
        <v>0</v>
      </c>
      <c r="L26" s="4"/>
      <c r="M26" s="4"/>
      <c r="N26" s="4"/>
      <c r="O26" s="2"/>
      <c r="P26" s="2"/>
    </row>
    <row r="27" spans="1:16" x14ac:dyDescent="0.25">
      <c r="A27" s="4"/>
      <c r="B27" s="4"/>
      <c r="C27" s="4"/>
      <c r="D27" s="4"/>
      <c r="E27" s="4"/>
      <c r="F27" s="4"/>
      <c r="G27" s="105" t="s">
        <v>46</v>
      </c>
      <c r="H27" s="106"/>
      <c r="I27" s="107"/>
      <c r="J27" s="108">
        <f>J18+J19+J20+J21+J22+J23+J24+J25+J26</f>
        <v>7184.8200000000006</v>
      </c>
      <c r="K27" s="109">
        <f>SUM(K18:K26)</f>
        <v>3.1800000000000068</v>
      </c>
      <c r="L27" s="4"/>
      <c r="M27" s="4"/>
      <c r="N27" s="4"/>
      <c r="O27" s="2"/>
      <c r="P27" s="2"/>
    </row>
  </sheetData>
  <mergeCells count="18">
    <mergeCell ref="A17:D17"/>
    <mergeCell ref="G18:G20"/>
    <mergeCell ref="G21:G22"/>
    <mergeCell ref="G23:G24"/>
    <mergeCell ref="G25:G26"/>
    <mergeCell ref="G27:I27"/>
    <mergeCell ref="N12:P12"/>
    <mergeCell ref="A14:B14"/>
    <mergeCell ref="F14:G14"/>
    <mergeCell ref="J14:K14"/>
    <mergeCell ref="A15:B15"/>
    <mergeCell ref="F15:G15"/>
    <mergeCell ref="A1:N1"/>
    <mergeCell ref="A2:N2"/>
    <mergeCell ref="A11:B11"/>
    <mergeCell ref="F11:G11"/>
    <mergeCell ref="J11:K11"/>
    <mergeCell ref="N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Zanardini, Francesca</dc:creator>
  <cp:lastModifiedBy>Zanardini, Francesca</cp:lastModifiedBy>
  <dcterms:created xsi:type="dcterms:W3CDTF">2024-05-23T11:27:03Z</dcterms:created>
  <dcterms:modified xsi:type="dcterms:W3CDTF">2024-05-23T11:27:59Z</dcterms:modified>
</cp:coreProperties>
</file>