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esca.zanardini\Desktop\"/>
    </mc:Choice>
  </mc:AlternateContent>
  <xr:revisionPtr revIDLastSave="0" documentId="8_{7F0AFE8A-481E-4759-B5DB-A9C332782D73}" xr6:coauthVersionLast="47" xr6:coauthVersionMax="47" xr10:uidLastSave="{00000000-0000-0000-0000-000000000000}"/>
  <bookViews>
    <workbookView xWindow="-120" yWindow="-120" windowWidth="24240" windowHeight="13140" xr2:uid="{A9E4BB2B-0182-4430-9DC2-78DC52675688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1" i="1"/>
  <c r="I20" i="1"/>
  <c r="I19" i="1"/>
  <c r="J18" i="1"/>
  <c r="I18" i="1"/>
  <c r="K18" i="1" s="1"/>
  <c r="D18" i="1"/>
  <c r="J22" i="1" s="1"/>
  <c r="L6" i="1" s="1"/>
  <c r="I17" i="1"/>
  <c r="K17" i="1" s="1"/>
  <c r="D17" i="1"/>
  <c r="J20" i="1" s="1"/>
  <c r="C17" i="1"/>
  <c r="I16" i="1"/>
  <c r="C16" i="1"/>
  <c r="D16" i="1" s="1"/>
  <c r="J17" i="1" s="1"/>
  <c r="C8" i="1"/>
  <c r="J7" i="1"/>
  <c r="G7" i="1"/>
  <c r="E7" i="1"/>
  <c r="B7" i="1"/>
  <c r="F7" i="1" s="1"/>
  <c r="K6" i="1"/>
  <c r="J6" i="1"/>
  <c r="F6" i="1"/>
  <c r="E6" i="1"/>
  <c r="J5" i="1"/>
  <c r="G5" i="1"/>
  <c r="E5" i="1"/>
  <c r="B5" i="1"/>
  <c r="M6" i="1" l="1"/>
  <c r="N6" i="1"/>
  <c r="K20" i="1"/>
  <c r="F5" i="1"/>
  <c r="F8" i="1" s="1"/>
  <c r="K5" i="1"/>
  <c r="H10" i="1" s="1"/>
  <c r="K7" i="1"/>
  <c r="H11" i="1" s="1"/>
  <c r="B8" i="1"/>
  <c r="C11" i="1"/>
  <c r="J16" i="1"/>
  <c r="K16" i="1" s="1"/>
  <c r="J19" i="1"/>
  <c r="J21" i="1"/>
  <c r="K21" i="1" s="1"/>
  <c r="G8" i="1"/>
  <c r="H12" i="1" l="1"/>
  <c r="L7" i="1"/>
  <c r="L5" i="1"/>
  <c r="J23" i="1"/>
  <c r="K8" i="1"/>
  <c r="C10" i="1"/>
  <c r="C12" i="1" s="1"/>
  <c r="K19" i="1"/>
  <c r="K23" i="1" s="1"/>
  <c r="L8" i="1" l="1"/>
  <c r="N5" i="1"/>
  <c r="N8" i="1" s="1"/>
  <c r="M5" i="1"/>
  <c r="M8" i="1" s="1"/>
  <c r="J11" i="1"/>
  <c r="N7" i="1"/>
  <c r="M7" i="1"/>
</calcChain>
</file>

<file path=xl/sharedStrings.xml><?xml version="1.0" encoding="utf-8"?>
<sst xmlns="http://schemas.openxmlformats.org/spreadsheetml/2006/main" count="45" uniqueCount="36">
  <si>
    <t>COMUNE DI LOSINE</t>
  </si>
  <si>
    <t>PROSPETTO LIQUIDAZIONE SALARIO ACCESSORIO 2021</t>
  </si>
  <si>
    <t>DIPENDENTI</t>
  </si>
  <si>
    <t>compenso massimo performance organizzativa (vedi Note)</t>
  </si>
  <si>
    <t>punteggio massimo performance organizzativa</t>
  </si>
  <si>
    <t>punteggio ottenuto</t>
  </si>
  <si>
    <t>PERCENTUALE punteggio</t>
  </si>
  <si>
    <t>COMPENSO OTTENUTO performance organizzativa</t>
  </si>
  <si>
    <t>compenso massimo performance individuale (vedi Note)</t>
  </si>
  <si>
    <t>punteggio massimo performance individuale</t>
  </si>
  <si>
    <t xml:space="preserve">PERCENTUALE punteggio </t>
  </si>
  <si>
    <t>COMPENSO OTTENUTO performance individuale</t>
  </si>
  <si>
    <t>indennità fisse</t>
  </si>
  <si>
    <t>se ottiene il massimo</t>
  </si>
  <si>
    <t>TOTALE dopo valutazione</t>
  </si>
  <si>
    <t>BRONZINI</t>
  </si>
  <si>
    <t>ZANARDINI</t>
  </si>
  <si>
    <t>LAFFRANCHI</t>
  </si>
  <si>
    <t>Risparmio p.org. BRONZINI</t>
  </si>
  <si>
    <t>Risparmio p.ind.  BRONZINI</t>
  </si>
  <si>
    <t>RISPARMIO TOTALE PERFORMANCE</t>
  </si>
  <si>
    <t>Risparmio p.org. LAFFRANCHI</t>
  </si>
  <si>
    <t>Risparmio p.ind. LAFFRANCHI</t>
  </si>
  <si>
    <t>Risparmio p.org.</t>
  </si>
  <si>
    <t>Risparmio p.ind.</t>
  </si>
  <si>
    <t>giorni di malattia</t>
  </si>
  <si>
    <t>dipendente</t>
  </si>
  <si>
    <t>tipologia</t>
  </si>
  <si>
    <t>somma prevista</t>
  </si>
  <si>
    <t>con EVENTUALE decurtazione malattia</t>
  </si>
  <si>
    <t>RISPARMIO INDENNITà</t>
  </si>
  <si>
    <t>CONDIZIONI DI LAVORO</t>
  </si>
  <si>
    <t>QUINQUIES CO. 1</t>
  </si>
  <si>
    <t>PROGETTI</t>
  </si>
  <si>
    <t>INCENTIVO</t>
  </si>
  <si>
    <t>totale indennità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</si>
</sst>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€&quot;\ * #,##0.00_-;\-&quot;€&quot;\ * #,##0.00_-;_-&quot;€&quot;\ * &quot;-&quot;??_-;_-@_-"/>
    <numFmt numFmtId="165" formatCode="&quot;€&quot;\ #,##0.00"/>
    <numFmt numFmtId="166" formatCode="[$€-410]\ #,##0.00;[Red]\-[$€-410]\ #,##0.00"/>
    <numFmt numFmtId="167" formatCode="_-&quot;€ &quot;* #,##0.00_-;&quot;-€ &quot;* #,##0.00_-;_-&quot;€ &quot;* \-??_-;_-@_-"/>
    <numFmt numFmtId="168" formatCode="0.000"/>
    <numFmt numFmtId="169" formatCode="#,##0.00\ [$€-410];[Red]\-#,##0.00\ [$€-410]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00B050"/>
      <name val="Arial"/>
      <family val="2"/>
    </font>
    <font>
      <b/>
      <sz val="9"/>
      <color indexed="10"/>
      <name val="Arial"/>
      <family val="2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FBFED2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5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7" borderId="3" xfId="1" applyFont="1" applyFill="1" applyBorder="1" applyAlignment="1">
      <alignment horizontal="center" vertical="center" wrapText="1"/>
    </xf>
    <xf numFmtId="0" fontId="3" fillId="0" borderId="4" xfId="1" applyFont="1" applyBorder="1"/>
    <xf numFmtId="164" fontId="3" fillId="2" borderId="5" xfId="2" applyFont="1" applyFill="1" applyBorder="1" applyAlignment="1" applyProtection="1"/>
    <xf numFmtId="0" fontId="3" fillId="2" borderId="5" xfId="1" applyFont="1" applyFill="1" applyBorder="1"/>
    <xf numFmtId="2" fontId="3" fillId="2" borderId="5" xfId="1" applyNumberFormat="1" applyFont="1" applyFill="1" applyBorder="1"/>
    <xf numFmtId="165" fontId="6" fillId="3" borderId="5" xfId="1" applyNumberFormat="1" applyFont="1" applyFill="1" applyBorder="1"/>
    <xf numFmtId="165" fontId="3" fillId="4" borderId="5" xfId="1" applyNumberFormat="1" applyFont="1" applyFill="1" applyBorder="1"/>
    <xf numFmtId="0" fontId="3" fillId="4" borderId="5" xfId="1" applyFont="1" applyFill="1" applyBorder="1"/>
    <xf numFmtId="2" fontId="3" fillId="4" borderId="5" xfId="1" applyNumberFormat="1" applyFont="1" applyFill="1" applyBorder="1"/>
    <xf numFmtId="165" fontId="6" fillId="5" borderId="5" xfId="1" applyNumberFormat="1" applyFont="1" applyFill="1" applyBorder="1"/>
    <xf numFmtId="166" fontId="6" fillId="6" borderId="5" xfId="2" applyNumberFormat="1" applyFont="1" applyFill="1" applyBorder="1" applyAlignment="1" applyProtection="1"/>
    <xf numFmtId="165" fontId="3" fillId="0" borderId="5" xfId="1" applyNumberFormat="1" applyFont="1" applyBorder="1"/>
    <xf numFmtId="165" fontId="5" fillId="7" borderId="6" xfId="1" applyNumberFormat="1" applyFont="1" applyFill="1" applyBorder="1"/>
    <xf numFmtId="0" fontId="3" fillId="0" borderId="7" xfId="1" applyFont="1" applyBorder="1"/>
    <xf numFmtId="164" fontId="3" fillId="2" borderId="8" xfId="2" applyFont="1" applyFill="1" applyBorder="1" applyAlignment="1" applyProtection="1"/>
    <xf numFmtId="0" fontId="3" fillId="2" borderId="8" xfId="1" applyFont="1" applyFill="1" applyBorder="1"/>
    <xf numFmtId="165" fontId="3" fillId="4" borderId="8" xfId="1" applyNumberFormat="1" applyFont="1" applyFill="1" applyBorder="1"/>
    <xf numFmtId="0" fontId="3" fillId="4" borderId="8" xfId="1" applyFont="1" applyFill="1" applyBorder="1"/>
    <xf numFmtId="166" fontId="6" fillId="6" borderId="8" xfId="2" applyNumberFormat="1" applyFont="1" applyFill="1" applyBorder="1" applyAlignment="1" applyProtection="1"/>
    <xf numFmtId="0" fontId="3" fillId="0" borderId="9" xfId="1" applyFont="1" applyBorder="1"/>
    <xf numFmtId="166" fontId="3" fillId="2" borderId="10" xfId="1" applyNumberFormat="1" applyFont="1" applyFill="1" applyBorder="1"/>
    <xf numFmtId="0" fontId="3" fillId="2" borderId="10" xfId="1" applyFont="1" applyFill="1" applyBorder="1"/>
    <xf numFmtId="165" fontId="5" fillId="3" borderId="10" xfId="1" applyNumberFormat="1" applyFont="1" applyFill="1" applyBorder="1"/>
    <xf numFmtId="165" fontId="3" fillId="4" borderId="10" xfId="1" applyNumberFormat="1" applyFont="1" applyFill="1" applyBorder="1"/>
    <xf numFmtId="0" fontId="3" fillId="4" borderId="10" xfId="1" applyFont="1" applyFill="1" applyBorder="1"/>
    <xf numFmtId="2" fontId="3" fillId="4" borderId="10" xfId="1" applyNumberFormat="1" applyFont="1" applyFill="1" applyBorder="1"/>
    <xf numFmtId="165" fontId="5" fillId="5" borderId="10" xfId="1" applyNumberFormat="1" applyFont="1" applyFill="1" applyBorder="1"/>
    <xf numFmtId="167" fontId="5" fillId="6" borderId="10" xfId="1" applyNumberFormat="1" applyFont="1" applyFill="1" applyBorder="1" applyAlignment="1">
      <alignment horizontal="right"/>
    </xf>
    <xf numFmtId="165" fontId="4" fillId="0" borderId="10" xfId="1" applyNumberFormat="1" applyFont="1" applyBorder="1"/>
    <xf numFmtId="165" fontId="5" fillId="8" borderId="11" xfId="1" applyNumberFormat="1" applyFont="1" applyFill="1" applyBorder="1"/>
    <xf numFmtId="0" fontId="5" fillId="0" borderId="0" xfId="1" applyFont="1"/>
    <xf numFmtId="0" fontId="3" fillId="2" borderId="12" xfId="1" applyFont="1" applyFill="1" applyBorder="1" applyAlignment="1">
      <alignment horizontal="center"/>
    </xf>
    <xf numFmtId="0" fontId="3" fillId="2" borderId="13" xfId="1" applyFont="1" applyFill="1" applyBorder="1" applyAlignment="1">
      <alignment horizontal="center"/>
    </xf>
    <xf numFmtId="166" fontId="3" fillId="2" borderId="14" xfId="1" applyNumberFormat="1" applyFont="1" applyFill="1" applyBorder="1"/>
    <xf numFmtId="0" fontId="3" fillId="9" borderId="12" xfId="1" applyFont="1" applyFill="1" applyBorder="1" applyAlignment="1">
      <alignment horizontal="center"/>
    </xf>
    <xf numFmtId="0" fontId="3" fillId="9" borderId="13" xfId="1" applyFont="1" applyFill="1" applyBorder="1" applyAlignment="1">
      <alignment horizontal="center"/>
    </xf>
    <xf numFmtId="166" fontId="3" fillId="9" borderId="14" xfId="1" applyNumberFormat="1" applyFont="1" applyFill="1" applyBorder="1"/>
    <xf numFmtId="0" fontId="7" fillId="10" borderId="15" xfId="1" applyFont="1" applyFill="1" applyBorder="1" applyAlignment="1">
      <alignment horizontal="center" vertical="center" wrapText="1"/>
    </xf>
    <xf numFmtId="0" fontId="7" fillId="10" borderId="16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66" fontId="3" fillId="2" borderId="18" xfId="1" applyNumberFormat="1" applyFont="1" applyFill="1" applyBorder="1"/>
    <xf numFmtId="0" fontId="3" fillId="9" borderId="17" xfId="1" applyFont="1" applyFill="1" applyBorder="1" applyAlignment="1">
      <alignment horizontal="center"/>
    </xf>
    <xf numFmtId="0" fontId="3" fillId="9" borderId="0" xfId="1" applyFont="1" applyFill="1" applyAlignment="1">
      <alignment horizontal="center"/>
    </xf>
    <xf numFmtId="166" fontId="3" fillId="9" borderId="18" xfId="1" applyNumberFormat="1" applyFont="1" applyFill="1" applyBorder="1"/>
    <xf numFmtId="166" fontId="7" fillId="10" borderId="19" xfId="1" applyNumberFormat="1" applyFont="1" applyFill="1" applyBorder="1" applyAlignment="1">
      <alignment horizontal="center"/>
    </xf>
    <xf numFmtId="0" fontId="7" fillId="10" borderId="20" xfId="1" applyFont="1" applyFill="1" applyBorder="1" applyAlignment="1">
      <alignment horizontal="center"/>
    </xf>
    <xf numFmtId="165" fontId="3" fillId="0" borderId="0" xfId="1" applyNumberFormat="1" applyFont="1"/>
    <xf numFmtId="0" fontId="7" fillId="2" borderId="17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166" fontId="7" fillId="2" borderId="18" xfId="1" applyNumberFormat="1" applyFont="1" applyFill="1" applyBorder="1"/>
    <xf numFmtId="0" fontId="7" fillId="9" borderId="17" xfId="1" applyFont="1" applyFill="1" applyBorder="1" applyAlignment="1">
      <alignment horizontal="center"/>
    </xf>
    <xf numFmtId="0" fontId="7" fillId="9" borderId="0" xfId="1" applyFont="1" applyFill="1" applyAlignment="1">
      <alignment horizontal="center"/>
    </xf>
    <xf numFmtId="166" fontId="7" fillId="9" borderId="18" xfId="1" applyNumberFormat="1" applyFont="1" applyFill="1" applyBorder="1"/>
    <xf numFmtId="0" fontId="3" fillId="2" borderId="21" xfId="1" applyFont="1" applyFill="1" applyBorder="1"/>
    <xf numFmtId="0" fontId="3" fillId="2" borderId="22" xfId="1" applyFont="1" applyFill="1" applyBorder="1"/>
    <xf numFmtId="0" fontId="3" fillId="2" borderId="23" xfId="1" applyFont="1" applyFill="1" applyBorder="1"/>
    <xf numFmtId="0" fontId="3" fillId="9" borderId="21" xfId="1" applyFont="1" applyFill="1" applyBorder="1"/>
    <xf numFmtId="0" fontId="3" fillId="9" borderId="22" xfId="1" applyFont="1" applyFill="1" applyBorder="1"/>
    <xf numFmtId="0" fontId="3" fillId="9" borderId="23" xfId="1" applyFont="1" applyFill="1" applyBorder="1"/>
    <xf numFmtId="165" fontId="8" fillId="0" borderId="0" xfId="1" applyNumberFormat="1" applyFont="1"/>
    <xf numFmtId="0" fontId="3" fillId="0" borderId="24" xfId="1" applyFont="1" applyBorder="1" applyAlignment="1">
      <alignment horizontal="center"/>
    </xf>
    <xf numFmtId="0" fontId="9" fillId="10" borderId="5" xfId="1" applyFont="1" applyFill="1" applyBorder="1" applyAlignment="1">
      <alignment horizontal="center" vertical="center" wrapText="1"/>
    </xf>
    <xf numFmtId="0" fontId="3" fillId="10" borderId="5" xfId="1" applyFont="1" applyFill="1" applyBorder="1" applyAlignment="1">
      <alignment horizontal="center" vertical="center" wrapText="1"/>
    </xf>
    <xf numFmtId="0" fontId="3" fillId="11" borderId="5" xfId="1" applyFont="1" applyFill="1" applyBorder="1"/>
    <xf numFmtId="1" fontId="3" fillId="11" borderId="5" xfId="1" applyNumberFormat="1" applyFont="1" applyFill="1" applyBorder="1"/>
    <xf numFmtId="168" fontId="3" fillId="11" borderId="5" xfId="1" applyNumberFormat="1" applyFont="1" applyFill="1" applyBorder="1"/>
    <xf numFmtId="168" fontId="3" fillId="12" borderId="0" xfId="1" applyNumberFormat="1" applyFont="1" applyFill="1"/>
    <xf numFmtId="0" fontId="9" fillId="13" borderId="8" xfId="1" applyFont="1" applyFill="1" applyBorder="1" applyAlignment="1">
      <alignment horizontal="center" vertical="center"/>
    </xf>
    <xf numFmtId="0" fontId="10" fillId="13" borderId="5" xfId="1" applyFont="1" applyFill="1" applyBorder="1" applyAlignment="1">
      <alignment wrapText="1"/>
    </xf>
    <xf numFmtId="166" fontId="10" fillId="13" borderId="25" xfId="1" applyNumberFormat="1" applyFont="1" applyFill="1" applyBorder="1"/>
    <xf numFmtId="166" fontId="10" fillId="13" borderId="5" xfId="1" applyNumberFormat="1" applyFont="1" applyFill="1" applyBorder="1"/>
    <xf numFmtId="169" fontId="3" fillId="0" borderId="5" xfId="1" applyNumberFormat="1" applyFont="1" applyBorder="1"/>
    <xf numFmtId="0" fontId="6" fillId="11" borderId="5" xfId="1" applyFont="1" applyFill="1" applyBorder="1"/>
    <xf numFmtId="0" fontId="9" fillId="13" borderId="26" xfId="1" applyFont="1" applyFill="1" applyBorder="1" applyAlignment="1">
      <alignment horizontal="center" vertical="center"/>
    </xf>
    <xf numFmtId="0" fontId="9" fillId="13" borderId="27" xfId="1" applyFont="1" applyFill="1" applyBorder="1" applyAlignment="1">
      <alignment horizontal="center" vertical="center"/>
    </xf>
    <xf numFmtId="0" fontId="3" fillId="12" borderId="0" xfId="1" applyFont="1" applyFill="1"/>
    <xf numFmtId="1" fontId="3" fillId="12" borderId="0" xfId="1" applyNumberFormat="1" applyFont="1" applyFill="1"/>
    <xf numFmtId="0" fontId="9" fillId="14" borderId="8" xfId="1" applyFont="1" applyFill="1" applyBorder="1" applyAlignment="1">
      <alignment horizontal="center" vertical="center"/>
    </xf>
    <xf numFmtId="0" fontId="10" fillId="14" borderId="5" xfId="1" applyFont="1" applyFill="1" applyBorder="1" applyAlignment="1">
      <alignment wrapText="1"/>
    </xf>
    <xf numFmtId="166" fontId="10" fillId="14" borderId="25" xfId="1" applyNumberFormat="1" applyFont="1" applyFill="1" applyBorder="1"/>
    <xf numFmtId="166" fontId="10" fillId="14" borderId="5" xfId="1" applyNumberFormat="1" applyFont="1" applyFill="1" applyBorder="1"/>
    <xf numFmtId="0" fontId="1" fillId="10" borderId="0" xfId="1" applyFill="1"/>
    <xf numFmtId="1" fontId="6" fillId="12" borderId="0" xfId="1" applyNumberFormat="1" applyFont="1" applyFill="1"/>
    <xf numFmtId="0" fontId="9" fillId="14" borderId="26" xfId="1" applyFont="1" applyFill="1" applyBorder="1" applyAlignment="1">
      <alignment horizontal="center" vertical="center"/>
    </xf>
    <xf numFmtId="0" fontId="11" fillId="15" borderId="5" xfId="1" applyFont="1" applyFill="1" applyBorder="1" applyAlignment="1">
      <alignment wrapText="1"/>
    </xf>
    <xf numFmtId="165" fontId="11" fillId="15" borderId="0" xfId="1" applyNumberFormat="1" applyFont="1" applyFill="1"/>
    <xf numFmtId="0" fontId="6" fillId="12" borderId="0" xfId="1" applyFont="1" applyFill="1"/>
    <xf numFmtId="0" fontId="9" fillId="14" borderId="27" xfId="1" applyFont="1" applyFill="1" applyBorder="1" applyAlignment="1">
      <alignment horizontal="center" vertical="center"/>
    </xf>
    <xf numFmtId="165" fontId="11" fillId="15" borderId="5" xfId="1" applyNumberFormat="1" applyFont="1" applyFill="1" applyBorder="1"/>
    <xf numFmtId="0" fontId="9" fillId="16" borderId="5" xfId="1" applyFont="1" applyFill="1" applyBorder="1" applyAlignment="1">
      <alignment horizontal="center" vertical="center"/>
    </xf>
    <xf numFmtId="0" fontId="11" fillId="17" borderId="5" xfId="1" applyFont="1" applyFill="1" applyBorder="1" applyAlignment="1">
      <alignment wrapText="1"/>
    </xf>
    <xf numFmtId="165" fontId="11" fillId="17" borderId="5" xfId="1" applyNumberFormat="1" applyFont="1" applyFill="1" applyBorder="1"/>
    <xf numFmtId="166" fontId="10" fillId="16" borderId="5" xfId="1" applyNumberFormat="1" applyFont="1" applyFill="1" applyBorder="1"/>
    <xf numFmtId="0" fontId="9" fillId="13" borderId="25" xfId="1" applyFont="1" applyFill="1" applyBorder="1" applyAlignment="1">
      <alignment horizontal="right"/>
    </xf>
    <xf numFmtId="0" fontId="9" fillId="13" borderId="28" xfId="1" applyFont="1" applyFill="1" applyBorder="1" applyAlignment="1">
      <alignment horizontal="right"/>
    </xf>
    <xf numFmtId="0" fontId="9" fillId="13" borderId="29" xfId="1" applyFont="1" applyFill="1" applyBorder="1" applyAlignment="1">
      <alignment horizontal="right"/>
    </xf>
    <xf numFmtId="166" fontId="10" fillId="13" borderId="5" xfId="1" applyNumberFormat="1" applyFont="1" applyFill="1" applyBorder="1" applyAlignment="1">
      <alignment horizontal="right"/>
    </xf>
    <xf numFmtId="169" fontId="4" fillId="0" borderId="5" xfId="1" applyNumberFormat="1" applyFont="1" applyBorder="1"/>
  </cellXfs>
  <cellStyles count="3">
    <cellStyle name="Normale" xfId="0" builtinId="0"/>
    <cellStyle name="Normale 2" xfId="1" xr:uid="{D796DECD-76F3-4688-983C-0D56F3C8A0E8}"/>
    <cellStyle name="Valuta 2" xfId="2" xr:uid="{26111780-3CC2-498C-8A00-8C26B95DAE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mmontare%20Prem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20"/>
      <sheetName val="2021"/>
      <sheetName val="2022"/>
      <sheetName val="2023"/>
      <sheetName val="liqidazione 2019"/>
      <sheetName val="liquidazione 2020"/>
      <sheetName val="liquidazione 2021"/>
      <sheetName val="liquidazione 2022"/>
      <sheetName val="liquidazione 2023"/>
      <sheetName val="NOTE"/>
    </sheetNames>
    <sheetDataSet>
      <sheetData sheetId="0"/>
      <sheetData sheetId="1"/>
      <sheetData sheetId="2">
        <row r="28">
          <cell r="H28">
            <v>442</v>
          </cell>
          <cell r="K28">
            <v>500</v>
          </cell>
          <cell r="M28">
            <v>1000</v>
          </cell>
          <cell r="N28">
            <v>1870.2111627906977</v>
          </cell>
          <cell r="O28">
            <v>1870.2111627906977</v>
          </cell>
        </row>
        <row r="29">
          <cell r="M29">
            <v>700</v>
          </cell>
        </row>
        <row r="30">
          <cell r="H30">
            <v>550</v>
          </cell>
          <cell r="K30">
            <v>1500</v>
          </cell>
          <cell r="N30">
            <v>1959.2688372093023</v>
          </cell>
          <cell r="O30">
            <v>1959.2688372093023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5E821-A666-4B62-9627-9E722BF06008}">
  <dimension ref="A1:N23"/>
  <sheetViews>
    <sheetView tabSelected="1" workbookViewId="0">
      <selection sqref="A1:N23"/>
    </sheetView>
  </sheetViews>
  <sheetFormatPr defaultRowHeight="15" x14ac:dyDescent="0.25"/>
  <cols>
    <col min="2" max="2" width="11.5703125" customWidth="1"/>
    <col min="12" max="12" width="18" customWidth="1"/>
    <col min="14" max="14" width="17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.75" x14ac:dyDescent="0.3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96" x14ac:dyDescent="0.2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7" t="s">
        <v>8</v>
      </c>
      <c r="H4" s="7" t="s">
        <v>9</v>
      </c>
      <c r="I4" s="7" t="s">
        <v>5</v>
      </c>
      <c r="J4" s="7" t="s">
        <v>10</v>
      </c>
      <c r="K4" s="8" t="s">
        <v>11</v>
      </c>
      <c r="L4" s="9" t="s">
        <v>12</v>
      </c>
      <c r="M4" s="10" t="s">
        <v>13</v>
      </c>
      <c r="N4" s="11" t="s">
        <v>14</v>
      </c>
    </row>
    <row r="5" spans="1:14" x14ac:dyDescent="0.25">
      <c r="A5" s="12" t="s">
        <v>15</v>
      </c>
      <c r="B5" s="13">
        <f>'[1]2021'!N28</f>
        <v>1870.2111627906977</v>
      </c>
      <c r="C5" s="14">
        <v>55</v>
      </c>
      <c r="D5" s="14">
        <v>55</v>
      </c>
      <c r="E5" s="15">
        <f>D5*100/C5</f>
        <v>100</v>
      </c>
      <c r="F5" s="16">
        <f>B5*D5/C5</f>
        <v>1870.2111627906977</v>
      </c>
      <c r="G5" s="17">
        <f>'[1]2021'!O28</f>
        <v>1870.2111627906977</v>
      </c>
      <c r="H5" s="18">
        <v>45</v>
      </c>
      <c r="I5" s="18">
        <v>45</v>
      </c>
      <c r="J5" s="19">
        <f>I5*100/H5</f>
        <v>100</v>
      </c>
      <c r="K5" s="20">
        <f>G5*I5/H5</f>
        <v>1870.2111627906977</v>
      </c>
      <c r="L5" s="21">
        <f>J16+J17+J18</f>
        <v>1936.1125</v>
      </c>
      <c r="M5" s="22">
        <f>B5+G5+L5</f>
        <v>5676.5348255813951</v>
      </c>
      <c r="N5" s="23">
        <f>L5+K5+F5</f>
        <v>5676.5348255813951</v>
      </c>
    </row>
    <row r="6" spans="1:14" x14ac:dyDescent="0.25">
      <c r="A6" s="24" t="s">
        <v>16</v>
      </c>
      <c r="B6" s="25">
        <v>0</v>
      </c>
      <c r="C6" s="26">
        <v>55</v>
      </c>
      <c r="D6" s="26"/>
      <c r="E6" s="15">
        <f t="shared" ref="E6:E7" si="0">D6*100/C6</f>
        <v>0</v>
      </c>
      <c r="F6" s="16">
        <f t="shared" ref="F6:F7" si="1">B6*D6/C6</f>
        <v>0</v>
      </c>
      <c r="G6" s="27">
        <v>0</v>
      </c>
      <c r="H6" s="28">
        <v>45</v>
      </c>
      <c r="I6" s="28"/>
      <c r="J6" s="19">
        <f t="shared" ref="J6:J7" si="2">I6*100/H6</f>
        <v>0</v>
      </c>
      <c r="K6" s="20">
        <f t="shared" ref="K6:K7" si="3">G6*I6/H6</f>
        <v>0</v>
      </c>
      <c r="L6" s="29">
        <f>J22</f>
        <v>700</v>
      </c>
      <c r="M6" s="22">
        <f t="shared" ref="M6:M7" si="4">B6+G6+L6</f>
        <v>700</v>
      </c>
      <c r="N6" s="23">
        <f t="shared" ref="N6:N7" si="5">L6+K6+F6</f>
        <v>700</v>
      </c>
    </row>
    <row r="7" spans="1:14" x14ac:dyDescent="0.25">
      <c r="A7" s="24" t="s">
        <v>17</v>
      </c>
      <c r="B7" s="25">
        <f>'[1]2021'!N30</f>
        <v>1959.2688372093023</v>
      </c>
      <c r="C7" s="26">
        <v>55</v>
      </c>
      <c r="D7" s="26">
        <v>55</v>
      </c>
      <c r="E7" s="15">
        <f t="shared" si="0"/>
        <v>100</v>
      </c>
      <c r="F7" s="16">
        <f t="shared" si="1"/>
        <v>1959.2688372093023</v>
      </c>
      <c r="G7" s="27">
        <f>'[1]2021'!O30</f>
        <v>1959.2688372093023</v>
      </c>
      <c r="H7" s="28">
        <v>45</v>
      </c>
      <c r="I7" s="28">
        <v>45</v>
      </c>
      <c r="J7" s="19">
        <f t="shared" si="2"/>
        <v>100</v>
      </c>
      <c r="K7" s="20">
        <f t="shared" si="3"/>
        <v>1959.2688372093023</v>
      </c>
      <c r="L7" s="29">
        <f>J19+J20+J21</f>
        <v>2050</v>
      </c>
      <c r="M7" s="22">
        <f t="shared" si="4"/>
        <v>5968.5376744186051</v>
      </c>
      <c r="N7" s="23">
        <f t="shared" si="5"/>
        <v>5968.5376744186051</v>
      </c>
    </row>
    <row r="8" spans="1:14" ht="15.75" thickBot="1" x14ac:dyDescent="0.3">
      <c r="A8" s="30"/>
      <c r="B8" s="31">
        <f>SUM(B5:B7)</f>
        <v>3829.48</v>
      </c>
      <c r="C8" s="32">
        <f>SUM(C5:C5)</f>
        <v>55</v>
      </c>
      <c r="D8" s="32">
        <v>0</v>
      </c>
      <c r="E8" s="32"/>
      <c r="F8" s="33">
        <f>SUM(F5:F7)</f>
        <v>3829.48</v>
      </c>
      <c r="G8" s="34">
        <f>SUM(G5:G7)</f>
        <v>3829.48</v>
      </c>
      <c r="H8" s="35"/>
      <c r="I8" s="35"/>
      <c r="J8" s="36"/>
      <c r="K8" s="37">
        <f>SUM(K5:K7)</f>
        <v>3829.48</v>
      </c>
      <c r="L8" s="38">
        <f>SUM(L5:L7)</f>
        <v>4686.1125000000002</v>
      </c>
      <c r="M8" s="39">
        <f>SUM(M5:M5)</f>
        <v>5676.5348255813951</v>
      </c>
      <c r="N8" s="40">
        <f>N5+N6+N7</f>
        <v>12345.0725</v>
      </c>
    </row>
    <row r="9" spans="1:14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41"/>
      <c r="L9" s="3"/>
      <c r="M9" s="3"/>
      <c r="N9" s="3"/>
    </row>
    <row r="10" spans="1:14" x14ac:dyDescent="0.25">
      <c r="A10" s="42" t="s">
        <v>18</v>
      </c>
      <c r="B10" s="43"/>
      <c r="C10" s="44">
        <f>B5-F5</f>
        <v>0</v>
      </c>
      <c r="D10" s="3"/>
      <c r="E10" s="3"/>
      <c r="F10" s="45" t="s">
        <v>19</v>
      </c>
      <c r="G10" s="46"/>
      <c r="H10" s="47">
        <f>G5-K5</f>
        <v>0</v>
      </c>
      <c r="I10" s="3"/>
      <c r="J10" s="48" t="s">
        <v>20</v>
      </c>
      <c r="K10" s="49"/>
      <c r="L10" s="3"/>
      <c r="M10" s="3"/>
      <c r="N10" s="3"/>
    </row>
    <row r="11" spans="1:14" x14ac:dyDescent="0.25">
      <c r="A11" s="50" t="s">
        <v>21</v>
      </c>
      <c r="B11" s="51"/>
      <c r="C11" s="52">
        <f>B7-F7</f>
        <v>0</v>
      </c>
      <c r="D11" s="3"/>
      <c r="E11" s="3"/>
      <c r="F11" s="53" t="s">
        <v>22</v>
      </c>
      <c r="G11" s="54"/>
      <c r="H11" s="55">
        <f>G7-K7</f>
        <v>0</v>
      </c>
      <c r="I11" s="3"/>
      <c r="J11" s="56">
        <f>C12+H12</f>
        <v>0</v>
      </c>
      <c r="K11" s="57"/>
      <c r="L11" s="3"/>
      <c r="M11" s="3"/>
      <c r="N11" s="58"/>
    </row>
    <row r="12" spans="1:14" x14ac:dyDescent="0.25">
      <c r="A12" s="59" t="s">
        <v>23</v>
      </c>
      <c r="B12" s="60"/>
      <c r="C12" s="61">
        <f>SUM(C10:C11)</f>
        <v>0</v>
      </c>
      <c r="D12" s="3"/>
      <c r="E12" s="3"/>
      <c r="F12" s="62" t="s">
        <v>24</v>
      </c>
      <c r="G12" s="63"/>
      <c r="H12" s="64">
        <f>SUM(H10:H11)</f>
        <v>0</v>
      </c>
      <c r="I12" s="3"/>
      <c r="J12" s="3"/>
      <c r="K12" s="3"/>
      <c r="L12" s="3"/>
      <c r="M12" s="3"/>
      <c r="N12" s="3"/>
    </row>
    <row r="13" spans="1:14" ht="15.75" thickBot="1" x14ac:dyDescent="0.3">
      <c r="A13" s="65"/>
      <c r="B13" s="66"/>
      <c r="C13" s="67"/>
      <c r="D13" s="3"/>
      <c r="E13" s="3"/>
      <c r="F13" s="68"/>
      <c r="G13" s="69"/>
      <c r="H13" s="70"/>
      <c r="I13" s="3"/>
      <c r="J13" s="3"/>
      <c r="K13" s="3"/>
      <c r="L13" s="3"/>
      <c r="M13" s="3"/>
      <c r="N13" s="3"/>
    </row>
    <row r="14" spans="1:14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71"/>
    </row>
    <row r="15" spans="1:14" ht="60" x14ac:dyDescent="0.25">
      <c r="A15" s="72" t="s">
        <v>25</v>
      </c>
      <c r="B15" s="72"/>
      <c r="C15" s="72"/>
      <c r="D15" s="72"/>
      <c r="E15" s="3"/>
      <c r="F15" s="3"/>
      <c r="G15" s="73" t="s">
        <v>26</v>
      </c>
      <c r="H15" s="73" t="s">
        <v>27</v>
      </c>
      <c r="I15" s="73" t="s">
        <v>28</v>
      </c>
      <c r="J15" s="73" t="s">
        <v>29</v>
      </c>
      <c r="K15" s="74" t="s">
        <v>30</v>
      </c>
      <c r="L15" s="3"/>
      <c r="M15" s="3"/>
      <c r="N15" s="3"/>
    </row>
    <row r="16" spans="1:14" ht="36.75" x14ac:dyDescent="0.25">
      <c r="A16" s="75" t="s">
        <v>15</v>
      </c>
      <c r="B16" s="76">
        <v>10</v>
      </c>
      <c r="C16" s="76">
        <f>1600-B16</f>
        <v>1590</v>
      </c>
      <c r="D16" s="77">
        <f>C16/1600</f>
        <v>0.99375000000000002</v>
      </c>
      <c r="E16" s="78"/>
      <c r="F16" s="3"/>
      <c r="G16" s="79" t="s">
        <v>15</v>
      </c>
      <c r="H16" s="80" t="s">
        <v>31</v>
      </c>
      <c r="I16" s="81">
        <f>'[1]2021'!H28</f>
        <v>442</v>
      </c>
      <c r="J16" s="82">
        <f>I16*D16</f>
        <v>439.23750000000001</v>
      </c>
      <c r="K16" s="83">
        <f t="shared" ref="K16:K21" si="6">I16-J16</f>
        <v>2.7624999999999886</v>
      </c>
      <c r="L16" s="3"/>
      <c r="M16" s="3"/>
      <c r="N16" s="3"/>
    </row>
    <row r="17" spans="1:14" ht="24.75" x14ac:dyDescent="0.25">
      <c r="A17" s="84" t="s">
        <v>17</v>
      </c>
      <c r="B17" s="76">
        <v>0</v>
      </c>
      <c r="C17" s="76">
        <f>1600-B20</f>
        <v>1600</v>
      </c>
      <c r="D17" s="77">
        <f>C17/1600</f>
        <v>1</v>
      </c>
      <c r="E17" s="78"/>
      <c r="F17" s="3"/>
      <c r="G17" s="85"/>
      <c r="H17" s="80" t="s">
        <v>32</v>
      </c>
      <c r="I17" s="81">
        <f>'[1]2021'!K28</f>
        <v>500</v>
      </c>
      <c r="J17" s="82">
        <f>I17*D16</f>
        <v>496.875</v>
      </c>
      <c r="K17" s="83">
        <f t="shared" si="6"/>
        <v>3.125</v>
      </c>
      <c r="L17" s="3"/>
      <c r="M17" s="3"/>
      <c r="N17" s="3"/>
    </row>
    <row r="18" spans="1:14" x14ac:dyDescent="0.25">
      <c r="A18" s="75"/>
      <c r="B18" s="76">
        <v>0</v>
      </c>
      <c r="C18" s="76">
        <v>1600</v>
      </c>
      <c r="D18" s="77">
        <f>C18/1600</f>
        <v>1</v>
      </c>
      <c r="E18" s="78"/>
      <c r="F18" s="3"/>
      <c r="G18" s="86"/>
      <c r="H18" s="80" t="s">
        <v>33</v>
      </c>
      <c r="I18" s="81">
        <f>'[1]2021'!M28</f>
        <v>1000</v>
      </c>
      <c r="J18" s="82">
        <f>I18</f>
        <v>1000</v>
      </c>
      <c r="K18" s="83">
        <f t="shared" si="6"/>
        <v>0</v>
      </c>
      <c r="L18" s="3"/>
      <c r="M18" s="3"/>
      <c r="N18" s="3"/>
    </row>
    <row r="19" spans="1:14" ht="36.75" x14ac:dyDescent="0.25">
      <c r="A19" s="87"/>
      <c r="B19" s="88"/>
      <c r="C19" s="88"/>
      <c r="D19" s="78"/>
      <c r="E19" s="78"/>
      <c r="F19" s="3"/>
      <c r="G19" s="89" t="s">
        <v>17</v>
      </c>
      <c r="H19" s="90" t="s">
        <v>31</v>
      </c>
      <c r="I19" s="91">
        <f>'[1]2021'!H30</f>
        <v>550</v>
      </c>
      <c r="J19" s="92">
        <f>I19*D17</f>
        <v>550</v>
      </c>
      <c r="K19" s="83">
        <f t="shared" si="6"/>
        <v>0</v>
      </c>
      <c r="L19" s="3"/>
      <c r="M19" s="3"/>
      <c r="N19" s="3"/>
    </row>
    <row r="20" spans="1:14" x14ac:dyDescent="0.25">
      <c r="A20" s="93"/>
      <c r="B20" s="94"/>
      <c r="C20" s="93"/>
      <c r="D20" s="78"/>
      <c r="E20" s="78"/>
      <c r="F20" s="3"/>
      <c r="G20" s="95"/>
      <c r="H20" s="96" t="s">
        <v>34</v>
      </c>
      <c r="I20" s="97">
        <f>'[1]2021'!M30</f>
        <v>0</v>
      </c>
      <c r="J20" s="92">
        <f>I20*D17</f>
        <v>0</v>
      </c>
      <c r="K20" s="22">
        <f t="shared" si="6"/>
        <v>0</v>
      </c>
      <c r="L20" s="3"/>
      <c r="M20" s="3"/>
      <c r="N20" s="3"/>
    </row>
    <row r="21" spans="1:14" ht="24.75" x14ac:dyDescent="0.25">
      <c r="A21" s="98"/>
      <c r="B21" s="94"/>
      <c r="C21" s="88"/>
      <c r="D21" s="78"/>
      <c r="E21" s="78"/>
      <c r="F21" s="3"/>
      <c r="G21" s="99"/>
      <c r="H21" s="96" t="s">
        <v>32</v>
      </c>
      <c r="I21" s="100">
        <f>'[1]2021'!K30</f>
        <v>1500</v>
      </c>
      <c r="J21" s="92">
        <f>I21*D17</f>
        <v>1500</v>
      </c>
      <c r="K21" s="22">
        <f t="shared" si="6"/>
        <v>0</v>
      </c>
      <c r="L21" s="3"/>
      <c r="M21" s="3"/>
      <c r="N21" s="3"/>
    </row>
    <row r="22" spans="1:14" x14ac:dyDescent="0.25">
      <c r="A22" s="98"/>
      <c r="B22" s="94"/>
      <c r="C22" s="88"/>
      <c r="D22" s="78"/>
      <c r="E22" s="78"/>
      <c r="F22" s="3"/>
      <c r="G22" s="101" t="s">
        <v>16</v>
      </c>
      <c r="H22" s="102" t="s">
        <v>34</v>
      </c>
      <c r="I22" s="103">
        <f>'[1]2021'!M29</f>
        <v>700</v>
      </c>
      <c r="J22" s="104">
        <f>I22/D18</f>
        <v>700</v>
      </c>
      <c r="K22" s="22"/>
      <c r="L22" s="3"/>
      <c r="M22" s="3"/>
      <c r="N22" s="3"/>
    </row>
    <row r="23" spans="1:14" x14ac:dyDescent="0.25">
      <c r="A23" s="3"/>
      <c r="B23" s="3"/>
      <c r="C23" s="3"/>
      <c r="D23" s="3"/>
      <c r="E23" s="3"/>
      <c r="F23" s="3"/>
      <c r="G23" s="105" t="s">
        <v>35</v>
      </c>
      <c r="H23" s="106"/>
      <c r="I23" s="107"/>
      <c r="J23" s="108">
        <f>J16+J17+J18+J19+J20+J21+J22</f>
        <v>4686.1125000000002</v>
      </c>
      <c r="K23" s="109">
        <f>SUM(K16:K21)</f>
        <v>5.8874999999999886</v>
      </c>
      <c r="L23" s="3"/>
      <c r="M23" s="3"/>
      <c r="N23" s="3"/>
    </row>
  </sheetData>
  <mergeCells count="14">
    <mergeCell ref="A12:B12"/>
    <mergeCell ref="F12:G12"/>
    <mergeCell ref="A15:D15"/>
    <mergeCell ref="G16:G18"/>
    <mergeCell ref="G19:G21"/>
    <mergeCell ref="G23:I23"/>
    <mergeCell ref="A1:N1"/>
    <mergeCell ref="A2:N2"/>
    <mergeCell ref="A10:B10"/>
    <mergeCell ref="F10:G10"/>
    <mergeCell ref="J10:K10"/>
    <mergeCell ref="A11:B11"/>
    <mergeCell ref="F11:G11"/>
    <mergeCell ref="J11:K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Zanardini, Francesca</dc:creator>
  <cp:lastModifiedBy>Zanardini, Francesca</cp:lastModifiedBy>
  <dcterms:created xsi:type="dcterms:W3CDTF">2024-05-23T11:20:20Z</dcterms:created>
  <dcterms:modified xsi:type="dcterms:W3CDTF">2024-05-23T11:20:53Z</dcterms:modified>
</cp:coreProperties>
</file>