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_RAGIONERIA\PERSONALE\CONTRATTAZIONE INTEGRATIVA\2024\LIQUIDAZIONE\"/>
    </mc:Choice>
  </mc:AlternateContent>
  <xr:revisionPtr revIDLastSave="0" documentId="13_ncr:1_{473FA867-9278-43B9-9D71-3E8033CF2AFC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Foglio1" sheetId="2" r:id="rId1"/>
    <sheet name="Foglio2" sheetId="5" r:id="rId2"/>
    <sheet name="Foglio3" sheetId="4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5" l="1"/>
  <c r="H9" i="4"/>
  <c r="G9" i="4"/>
  <c r="F9" i="4"/>
  <c r="D9" i="4"/>
  <c r="C9" i="4"/>
  <c r="B8" i="4"/>
  <c r="I8" i="4" s="1"/>
  <c r="E7" i="4"/>
  <c r="E9" i="4" s="1"/>
  <c r="B7" i="4"/>
  <c r="I7" i="4" s="1"/>
  <c r="B6" i="4"/>
  <c r="B9" i="4" s="1"/>
  <c r="I5" i="4"/>
  <c r="B5" i="4"/>
  <c r="C4" i="4"/>
  <c r="B4" i="4"/>
  <c r="I4" i="4" s="1"/>
  <c r="B3" i="4"/>
  <c r="I3" i="4" s="1"/>
  <c r="D9" i="5"/>
  <c r="E9" i="5" s="1"/>
  <c r="G9" i="5" s="1"/>
  <c r="D8" i="5"/>
  <c r="E8" i="5" s="1"/>
  <c r="G8" i="5" s="1"/>
  <c r="D7" i="5"/>
  <c r="E7" i="5" s="1"/>
  <c r="G7" i="5" s="1"/>
  <c r="D6" i="5"/>
  <c r="E6" i="5" s="1"/>
  <c r="G6" i="5" s="1"/>
  <c r="D5" i="5"/>
  <c r="E5" i="5" s="1"/>
  <c r="G5" i="5" s="1"/>
  <c r="D4" i="5"/>
  <c r="E4" i="5" s="1"/>
  <c r="G4" i="5" s="1"/>
  <c r="D3" i="5"/>
  <c r="E3" i="5" s="1"/>
  <c r="G3" i="5" s="1"/>
  <c r="C12" i="2"/>
  <c r="D12" i="2" s="1"/>
  <c r="C11" i="2"/>
  <c r="D11" i="2" s="1"/>
  <c r="C9" i="2"/>
  <c r="D9" i="2" s="1"/>
  <c r="C7" i="2"/>
  <c r="D7" i="2" s="1"/>
  <c r="C6" i="2"/>
  <c r="D6" i="2" s="1"/>
  <c r="C5" i="2"/>
  <c r="D5" i="2" s="1"/>
  <c r="I6" i="4" l="1"/>
  <c r="I9" i="4" s="1"/>
  <c r="G10" i="5"/>
  <c r="H6" i="5" s="1"/>
  <c r="H3" i="5"/>
  <c r="H4" i="5"/>
  <c r="H8" i="5"/>
  <c r="H5" i="5"/>
  <c r="H9" i="5"/>
  <c r="H7" i="5" l="1"/>
</calcChain>
</file>

<file path=xl/sharedStrings.xml><?xml version="1.0" encoding="utf-8"?>
<sst xmlns="http://schemas.openxmlformats.org/spreadsheetml/2006/main" count="43" uniqueCount="30">
  <si>
    <t>Voci contrattuali</t>
  </si>
  <si>
    <t>Importi contrattuali</t>
  </si>
  <si>
    <t>Importi liquidati</t>
  </si>
  <si>
    <t>Differenza</t>
  </si>
  <si>
    <t xml:space="preserve">Straordinari </t>
  </si>
  <si>
    <t>DIPENDENTE</t>
  </si>
  <si>
    <t xml:space="preserve">ORARIO DI LAVORO                   </t>
  </si>
  <si>
    <t>EVENTUALE RIPROPORZIONAMENTO PER ORARIO DI LAVORO</t>
  </si>
  <si>
    <t>PUNTEGGIO SCHEDA VALUTAZIONE</t>
  </si>
  <si>
    <t>PREMIO PERFORMANCE</t>
  </si>
  <si>
    <t>(riproporzionato in base all’orario di lavoro e ai mesi di effettivo servizio)</t>
  </si>
  <si>
    <t>Dipendente</t>
  </si>
  <si>
    <t>Progetti art. 67 - Social</t>
  </si>
  <si>
    <t>Progetti art. 67 - Neve</t>
  </si>
  <si>
    <t>Progetti art. 67 - Disponibilita'</t>
  </si>
  <si>
    <t>Indennità cond. lavoro</t>
  </si>
  <si>
    <t xml:space="preserve">Spec. Resp. </t>
  </si>
  <si>
    <t>TOTALI</t>
  </si>
  <si>
    <t>TOTALE</t>
  </si>
  <si>
    <t>--- Omissis ---</t>
  </si>
  <si>
    <t>TRATTAMENTO ACCESSORIO INDIVIDUALE 2024</t>
  </si>
  <si>
    <t>Progetti ex art. 67 c.3 CCNL -    Progetto Neve</t>
  </si>
  <si>
    <t>Progetti ex art. 67 c.3 CCNL -     Progetto Social</t>
  </si>
  <si>
    <t>Progetti ex art. 67 c.3 CCNL -    Progetto Disponibilità</t>
  </si>
  <si>
    <t>Indennità condizioni lavoro -          Indennità di rischio</t>
  </si>
  <si>
    <t>Compensi per specifiche responsabilità</t>
  </si>
  <si>
    <t>MESI DI LAVORO</t>
  </si>
  <si>
    <t xml:space="preserve">% </t>
  </si>
  <si>
    <t>RIEPILOGO 2024</t>
  </si>
  <si>
    <t xml:space="preserve">performance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</si>
</sst>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 € &quot;* #,##0.00&quot; &quot;;&quot;-€ &quot;* #,##0.00&quot; &quot;;&quot; € &quot;* &quot;-&quot;??&quot; &quot;"/>
    <numFmt numFmtId="165" formatCode="&quot; &quot;* #,##0.00&quot; &quot;;&quot;-&quot;* #,##0.00&quot; &quot;;&quot; &quot;* &quot;-&quot;??&quot; &quot;"/>
    <numFmt numFmtId="166" formatCode="_-&quot;€&quot;\ * #,##0.00_-;\-&quot;€&quot;\ * #,##0.00_-;_-&quot;€&quot;\ * &quot;-&quot;??_-;_-@_-"/>
    <numFmt numFmtId="167" formatCode="_-* #,##0.00\ _€_-;\-* #,##0.00\ _€_-;_-* &quot;-&quot;??\ _€_-;_-@_-"/>
  </numFmts>
  <fonts count="14">
    <font>
      <sz val="11"/>
      <color indexed="8"/>
      <name val="Calibri"/>
    </font>
    <font>
      <sz val="11"/>
      <color theme="1"/>
      <name val="Helvetica Neue"/>
      <family val="2"/>
      <scheme val="minor"/>
    </font>
    <font>
      <b/>
      <sz val="12"/>
      <color indexed="8"/>
      <name val="Garamond"/>
    </font>
    <font>
      <sz val="10"/>
      <color indexed="8"/>
      <name val="Palatino Linotype"/>
    </font>
    <font>
      <b/>
      <sz val="11"/>
      <color indexed="8"/>
      <name val="Garamond"/>
      <family val="1"/>
    </font>
    <font>
      <b/>
      <sz val="12"/>
      <color indexed="8"/>
      <name val="Garamond"/>
      <family val="1"/>
    </font>
    <font>
      <sz val="11"/>
      <color indexed="8"/>
      <name val="Garamond"/>
      <family val="1"/>
    </font>
    <font>
      <b/>
      <sz val="11"/>
      <name val="Garamond"/>
      <family val="1"/>
    </font>
    <font>
      <i/>
      <sz val="11"/>
      <color indexed="8"/>
      <name val="Garamond"/>
      <family val="1"/>
    </font>
    <font>
      <b/>
      <sz val="12"/>
      <name val="Garamond"/>
      <family val="1"/>
    </font>
    <font>
      <b/>
      <sz val="11"/>
      <color theme="1"/>
      <name val="Garamond"/>
      <family val="1"/>
    </font>
    <font>
      <sz val="11"/>
      <color theme="1"/>
      <name val="Garamond"/>
      <family val="1"/>
    </font>
    <font>
      <sz val="11"/>
      <name val="Garamond"/>
      <family val="1"/>
    </font>
    <font>
      <b/>
      <sz val="22"/>
      <color indexed="8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0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/>
      <diagonal/>
    </border>
  </borders>
  <cellStyleXfs count="4">
    <xf numFmtId="0" fontId="0" fillId="0" borderId="0" applyNumberFormat="0" applyFill="0" applyBorder="0" applyProtection="0"/>
    <xf numFmtId="0" fontId="1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8">
    <xf numFmtId="0" fontId="0" fillId="0" borderId="0" xfId="0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1" xfId="0" applyFont="1" applyBorder="1" applyAlignment="1"/>
    <xf numFmtId="0" fontId="0" fillId="0" borderId="0" xfId="0" applyFont="1" applyBorder="1" applyAlignment="1"/>
    <xf numFmtId="0" fontId="0" fillId="0" borderId="0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49" fontId="8" fillId="0" borderId="2" xfId="0" quotePrefix="1" applyNumberFormat="1" applyFont="1" applyFill="1" applyBorder="1" applyAlignment="1">
      <alignment horizontal="left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165" fontId="5" fillId="3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165" fontId="5" fillId="3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left" vertical="center" wrapText="1"/>
    </xf>
    <xf numFmtId="165" fontId="9" fillId="0" borderId="2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left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165" fontId="9" fillId="0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9" fontId="11" fillId="0" borderId="2" xfId="1" applyNumberFormat="1" applyFont="1" applyBorder="1" applyAlignment="1">
      <alignment horizontal="center" vertical="center" wrapText="1"/>
    </xf>
    <xf numFmtId="2" fontId="11" fillId="0" borderId="2" xfId="1" applyNumberFormat="1" applyFont="1" applyBorder="1" applyAlignment="1">
      <alignment horizontal="center" vertical="center" wrapText="1"/>
    </xf>
    <xf numFmtId="43" fontId="11" fillId="0" borderId="2" xfId="2" applyFont="1" applyBorder="1" applyAlignment="1">
      <alignment horizontal="center" vertical="center" wrapText="1"/>
    </xf>
    <xf numFmtId="166" fontId="12" fillId="0" borderId="2" xfId="3" applyFont="1" applyBorder="1" applyAlignment="1">
      <alignment horizontal="center" vertical="center" wrapText="1"/>
    </xf>
    <xf numFmtId="10" fontId="11" fillId="0" borderId="2" xfId="1" applyNumberFormat="1" applyFont="1" applyBorder="1" applyAlignment="1">
      <alignment horizontal="center" vertical="center" wrapText="1"/>
    </xf>
    <xf numFmtId="0" fontId="1" fillId="0" borderId="0" xfId="1"/>
    <xf numFmtId="0" fontId="1" fillId="0" borderId="0" xfId="1" applyAlignment="1">
      <alignment wrapText="1"/>
    </xf>
    <xf numFmtId="2" fontId="1" fillId="0" borderId="0" xfId="1" applyNumberFormat="1"/>
    <xf numFmtId="43" fontId="1" fillId="0" borderId="0" xfId="1" applyNumberFormat="1"/>
    <xf numFmtId="0" fontId="11" fillId="0" borderId="0" xfId="1" applyFont="1" applyAlignment="1">
      <alignment horizontal="center" vertical="center" wrapText="1"/>
    </xf>
    <xf numFmtId="167" fontId="1" fillId="0" borderId="0" xfId="1" applyNumberFormat="1"/>
    <xf numFmtId="49" fontId="1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6" fontId="10" fillId="0" borderId="2" xfId="1" applyNumberFormat="1" applyFont="1" applyBorder="1"/>
  </cellXfs>
  <cellStyles count="4">
    <cellStyle name="Migliaia 2" xfId="2" xr:uid="{85C932C9-953F-456F-92A6-427BDD1E6862}"/>
    <cellStyle name="Normale" xfId="0" builtinId="0"/>
    <cellStyle name="Normale 2" xfId="1" xr:uid="{707F1AFC-7DCC-41E6-8AD6-4B05A69416F3}"/>
    <cellStyle name="Valuta 2" xfId="3" xr:uid="{9731F60B-38D6-43AC-BE8C-429960D2DB40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FBE4D5"/>
      <rgbColor rgb="FFAAAAAA"/>
      <rgbColor rgb="FFFFFFFF"/>
      <rgbColor rgb="FFFF0000"/>
      <rgbColor rgb="FFE2EFD9"/>
      <rgbColor rgb="FFDEEAF6"/>
      <rgbColor rgb="FFBDD6EE"/>
      <rgbColor rgb="FFFFF2CC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QUIDAZIONE%20PERFOMANCEBD-o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epilogo di esportazione"/>
      <sheetName val="Foglio1"/>
      <sheetName val="Foglio2"/>
      <sheetName val="Foglio3"/>
    </sheetNames>
    <sheetDataSet>
      <sheetData sheetId="0" refreshError="1"/>
      <sheetData sheetId="1" refreshError="1"/>
      <sheetData sheetId="2">
        <row r="5">
          <cell r="H5">
            <v>743.82728971962638</v>
          </cell>
        </row>
        <row r="6">
          <cell r="H6">
            <v>330.58990654205616</v>
          </cell>
        </row>
        <row r="7">
          <cell r="H7">
            <v>103.30934579439256</v>
          </cell>
        </row>
        <row r="8">
          <cell r="H8">
            <v>41.323738317757019</v>
          </cell>
        </row>
        <row r="9">
          <cell r="H9">
            <v>123.97121495327104</v>
          </cell>
        </row>
        <row r="10">
          <cell r="H10">
            <v>123.97121495327104</v>
          </cell>
        </row>
        <row r="11">
          <cell r="H11">
            <v>743.82728971962638</v>
          </cell>
        </row>
      </sheetData>
      <sheetData sheetId="3">
        <row r="9">
          <cell r="C9">
            <v>999.99666666666644</v>
          </cell>
          <cell r="D9">
            <v>2000</v>
          </cell>
          <cell r="E9">
            <v>164</v>
          </cell>
          <cell r="F9">
            <v>458</v>
          </cell>
          <cell r="G9">
            <v>2590.02</v>
          </cell>
          <cell r="H9">
            <v>5850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"/>
  <sheetViews>
    <sheetView showGridLines="0" workbookViewId="0">
      <selection activeCell="D6" sqref="D6"/>
    </sheetView>
  </sheetViews>
  <sheetFormatPr defaultColWidth="8.85546875" defaultRowHeight="15" customHeight="1"/>
  <cols>
    <col min="1" max="1" width="33" style="1" customWidth="1"/>
    <col min="2" max="2" width="21" style="1" customWidth="1"/>
    <col min="3" max="3" width="27.42578125" style="1" customWidth="1"/>
    <col min="4" max="4" width="19.42578125" style="1" customWidth="1"/>
    <col min="5" max="6" width="8.85546875" style="1" customWidth="1"/>
    <col min="7" max="16384" width="8.85546875" style="1"/>
  </cols>
  <sheetData>
    <row r="1" spans="1:5" ht="15.75" customHeight="1">
      <c r="A1" s="13" t="s">
        <v>20</v>
      </c>
      <c r="B1" s="14"/>
      <c r="C1" s="14"/>
      <c r="D1" s="15"/>
      <c r="E1" s="4"/>
    </row>
    <row r="2" spans="1:5" ht="15.75" customHeight="1">
      <c r="A2" s="16"/>
      <c r="B2" s="17"/>
      <c r="C2" s="17"/>
      <c r="D2" s="18"/>
      <c r="E2" s="4"/>
    </row>
    <row r="3" spans="1:5" ht="16.5" hidden="1" customHeight="1">
      <c r="A3" s="20"/>
      <c r="B3" s="21"/>
      <c r="C3" s="21"/>
      <c r="D3" s="22"/>
      <c r="E3" s="3"/>
    </row>
    <row r="4" spans="1:5" ht="16.5" customHeight="1">
      <c r="A4" s="10" t="s">
        <v>0</v>
      </c>
      <c r="B4" s="10" t="s">
        <v>1</v>
      </c>
      <c r="C4" s="11" t="s">
        <v>2</v>
      </c>
      <c r="D4" s="10" t="s">
        <v>3</v>
      </c>
      <c r="E4" s="4"/>
    </row>
    <row r="5" spans="1:5" ht="30">
      <c r="A5" s="23" t="s">
        <v>21</v>
      </c>
      <c r="B5" s="12">
        <v>2000</v>
      </c>
      <c r="C5" s="24">
        <f>[1]Foglio3!D9</f>
        <v>2000</v>
      </c>
      <c r="D5" s="12">
        <f>B5-C5</f>
        <v>0</v>
      </c>
      <c r="E5" s="4"/>
    </row>
    <row r="6" spans="1:5" ht="30">
      <c r="A6" s="23" t="s">
        <v>22</v>
      </c>
      <c r="B6" s="12">
        <v>1000</v>
      </c>
      <c r="C6" s="24">
        <f>[1]Foglio3!C9</f>
        <v>999.99666666666644</v>
      </c>
      <c r="D6" s="12">
        <f>B6-C6</f>
        <v>3.3333333335576754E-3</v>
      </c>
      <c r="E6" s="4"/>
    </row>
    <row r="7" spans="1:5" ht="14.1" customHeight="1">
      <c r="A7" s="25" t="s">
        <v>23</v>
      </c>
      <c r="B7" s="26">
        <v>1000</v>
      </c>
      <c r="C7" s="27">
        <f>[1]Foglio3!E9</f>
        <v>164</v>
      </c>
      <c r="D7" s="19">
        <f>B7-C7</f>
        <v>836</v>
      </c>
      <c r="E7" s="4"/>
    </row>
    <row r="8" spans="1:5" ht="15" customHeight="1">
      <c r="A8" s="28"/>
      <c r="B8" s="26"/>
      <c r="C8" s="27"/>
      <c r="D8" s="19"/>
      <c r="E8" s="4"/>
    </row>
    <row r="9" spans="1:5" ht="14.1" customHeight="1">
      <c r="A9" s="25" t="s">
        <v>24</v>
      </c>
      <c r="B9" s="27">
        <v>458</v>
      </c>
      <c r="C9" s="27">
        <f>[1]Foglio3!F9</f>
        <v>458</v>
      </c>
      <c r="D9" s="19">
        <f>B9-C9</f>
        <v>0</v>
      </c>
      <c r="E9" s="4"/>
    </row>
    <row r="10" spans="1:5" ht="15" customHeight="1">
      <c r="A10" s="28"/>
      <c r="B10" s="27"/>
      <c r="C10" s="27"/>
      <c r="D10" s="19"/>
      <c r="E10" s="4"/>
    </row>
    <row r="11" spans="1:5" ht="30">
      <c r="A11" s="23" t="s">
        <v>25</v>
      </c>
      <c r="B11" s="24">
        <v>5850</v>
      </c>
      <c r="C11" s="24">
        <f>[1]Foglio3!H9</f>
        <v>5850</v>
      </c>
      <c r="D11" s="12">
        <f>B11-C11</f>
        <v>0</v>
      </c>
      <c r="E11" s="4"/>
    </row>
    <row r="12" spans="1:5" ht="15.75">
      <c r="A12" s="23" t="s">
        <v>4</v>
      </c>
      <c r="B12" s="29">
        <v>4622.41</v>
      </c>
      <c r="C12" s="24">
        <f>[1]Foglio3!G9</f>
        <v>2590.02</v>
      </c>
      <c r="D12" s="12">
        <f>B12-C12</f>
        <v>2032.3899999999999</v>
      </c>
      <c r="E12" s="4"/>
    </row>
  </sheetData>
  <mergeCells count="10">
    <mergeCell ref="A1:D2"/>
    <mergeCell ref="A9:A10"/>
    <mergeCell ref="B9:B10"/>
    <mergeCell ref="C9:C10"/>
    <mergeCell ref="D9:D10"/>
    <mergeCell ref="A3:D3"/>
    <mergeCell ref="A7:A8"/>
    <mergeCell ref="B7:B8"/>
    <mergeCell ref="C7:C8"/>
    <mergeCell ref="D7:D8"/>
  </mergeCells>
  <pageMargins left="0.7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2399C-33C0-4389-B315-F302FCC24D89}">
  <sheetPr>
    <pageSetUpPr fitToPage="1"/>
  </sheetPr>
  <dimension ref="A1:I17"/>
  <sheetViews>
    <sheetView workbookViewId="0">
      <selection activeCell="I9" sqref="I9"/>
    </sheetView>
  </sheetViews>
  <sheetFormatPr defaultRowHeight="14.25"/>
  <cols>
    <col min="1" max="1" width="16.5703125" style="38" bestFit="1" customWidth="1"/>
    <col min="2" max="2" width="13.140625" style="38" bestFit="1" customWidth="1"/>
    <col min="3" max="3" width="10.42578125" style="38" bestFit="1" customWidth="1"/>
    <col min="4" max="4" width="8.140625" style="38" bestFit="1" customWidth="1"/>
    <col min="5" max="5" width="28.42578125" style="38" customWidth="1"/>
    <col min="6" max="6" width="18" style="38" customWidth="1"/>
    <col min="7" max="7" width="12.7109375" style="38" hidden="1" customWidth="1"/>
    <col min="8" max="8" width="21.7109375" style="38" customWidth="1"/>
    <col min="9" max="9" width="69.85546875" style="38" customWidth="1"/>
    <col min="10" max="16384" width="9.140625" style="38"/>
  </cols>
  <sheetData>
    <row r="1" spans="1:9" ht="30" customHeight="1">
      <c r="A1" s="30" t="s">
        <v>5</v>
      </c>
      <c r="B1" s="30" t="s">
        <v>6</v>
      </c>
      <c r="C1" s="30" t="s">
        <v>26</v>
      </c>
      <c r="D1" s="30" t="s">
        <v>27</v>
      </c>
      <c r="E1" s="30" t="s">
        <v>7</v>
      </c>
      <c r="F1" s="30" t="s">
        <v>8</v>
      </c>
      <c r="G1" s="30"/>
      <c r="H1" s="31" t="s">
        <v>9</v>
      </c>
      <c r="I1" s="39"/>
    </row>
    <row r="2" spans="1:9" ht="60.75" customHeight="1">
      <c r="A2" s="30"/>
      <c r="B2" s="30"/>
      <c r="C2" s="30"/>
      <c r="D2" s="30"/>
      <c r="E2" s="30"/>
      <c r="F2" s="30"/>
      <c r="G2" s="30"/>
      <c r="H2" s="31" t="s">
        <v>10</v>
      </c>
      <c r="I2" s="39"/>
    </row>
    <row r="3" spans="1:9" ht="15">
      <c r="A3" s="7" t="s">
        <v>19</v>
      </c>
      <c r="B3" s="32">
        <v>36</v>
      </c>
      <c r="C3" s="32">
        <v>12</v>
      </c>
      <c r="D3" s="33">
        <f>+B3/36</f>
        <v>1</v>
      </c>
      <c r="E3" s="34">
        <f>+C3/12*D3*100</f>
        <v>100</v>
      </c>
      <c r="F3" s="32">
        <v>100</v>
      </c>
      <c r="G3" s="35">
        <f>+E3*F3/100</f>
        <v>100</v>
      </c>
      <c r="H3" s="36">
        <f t="shared" ref="H3:H9" si="0">+G3*$F$12/$G$10</f>
        <v>743.82728971962638</v>
      </c>
    </row>
    <row r="4" spans="1:9" ht="15">
      <c r="A4" s="7" t="s">
        <v>19</v>
      </c>
      <c r="B4" s="32">
        <v>24</v>
      </c>
      <c r="C4" s="32">
        <v>8</v>
      </c>
      <c r="D4" s="37">
        <f>+B4/36</f>
        <v>0.66666666666666663</v>
      </c>
      <c r="E4" s="34">
        <f t="shared" ref="E4:E9" si="1">+C4/12*D4*100</f>
        <v>44.444444444444443</v>
      </c>
      <c r="F4" s="32">
        <v>100</v>
      </c>
      <c r="G4" s="35">
        <f t="shared" ref="G4:G9" si="2">+E4*F4/100</f>
        <v>44.444444444444443</v>
      </c>
      <c r="H4" s="36">
        <f t="shared" si="0"/>
        <v>330.58990654205616</v>
      </c>
    </row>
    <row r="5" spans="1:9" ht="15">
      <c r="A5" s="7" t="s">
        <v>19</v>
      </c>
      <c r="B5" s="32">
        <v>10</v>
      </c>
      <c r="C5" s="32">
        <v>6</v>
      </c>
      <c r="D5" s="37">
        <f>+B5/36</f>
        <v>0.27777777777777779</v>
      </c>
      <c r="E5" s="34">
        <f t="shared" si="1"/>
        <v>13.888888888888889</v>
      </c>
      <c r="F5" s="32">
        <v>100</v>
      </c>
      <c r="G5" s="35">
        <f>+E5*F5/100</f>
        <v>13.888888888888889</v>
      </c>
      <c r="H5" s="36">
        <f t="shared" si="0"/>
        <v>103.30934579439256</v>
      </c>
    </row>
    <row r="6" spans="1:9" ht="15">
      <c r="A6" s="7" t="s">
        <v>19</v>
      </c>
      <c r="B6" s="32">
        <v>12</v>
      </c>
      <c r="C6" s="32">
        <v>2</v>
      </c>
      <c r="D6" s="37">
        <f>+B6/36</f>
        <v>0.33333333333333331</v>
      </c>
      <c r="E6" s="34">
        <f t="shared" si="1"/>
        <v>5.5555555555555554</v>
      </c>
      <c r="F6" s="32">
        <v>100</v>
      </c>
      <c r="G6" s="35">
        <f t="shared" si="2"/>
        <v>5.5555555555555554</v>
      </c>
      <c r="H6" s="36">
        <f t="shared" si="0"/>
        <v>41.323738317757019</v>
      </c>
    </row>
    <row r="7" spans="1:9" ht="15">
      <c r="A7" s="7" t="s">
        <v>19</v>
      </c>
      <c r="B7" s="32">
        <v>36</v>
      </c>
      <c r="C7" s="32">
        <v>2</v>
      </c>
      <c r="D7" s="37">
        <f>+B7/36</f>
        <v>1</v>
      </c>
      <c r="E7" s="34">
        <f t="shared" si="1"/>
        <v>16.666666666666664</v>
      </c>
      <c r="F7" s="32">
        <v>100</v>
      </c>
      <c r="G7" s="35">
        <f t="shared" si="2"/>
        <v>16.666666666666664</v>
      </c>
      <c r="H7" s="36">
        <f t="shared" si="0"/>
        <v>123.97121495327104</v>
      </c>
    </row>
    <row r="8" spans="1:9" ht="15">
      <c r="A8" s="7" t="s">
        <v>19</v>
      </c>
      <c r="B8" s="32">
        <v>6</v>
      </c>
      <c r="C8" s="32">
        <v>12</v>
      </c>
      <c r="D8" s="37">
        <f t="shared" ref="D8:D9" si="3">+B8/36</f>
        <v>0.16666666666666666</v>
      </c>
      <c r="E8" s="34">
        <f t="shared" si="1"/>
        <v>16.666666666666664</v>
      </c>
      <c r="F8" s="32">
        <v>100</v>
      </c>
      <c r="G8" s="35">
        <f t="shared" si="2"/>
        <v>16.666666666666664</v>
      </c>
      <c r="H8" s="36">
        <f t="shared" si="0"/>
        <v>123.97121495327104</v>
      </c>
    </row>
    <row r="9" spans="1:9" ht="15">
      <c r="A9" s="7" t="s">
        <v>19</v>
      </c>
      <c r="B9" s="32">
        <v>36</v>
      </c>
      <c r="C9" s="32">
        <v>12</v>
      </c>
      <c r="D9" s="37">
        <f t="shared" si="3"/>
        <v>1</v>
      </c>
      <c r="E9" s="34">
        <f t="shared" si="1"/>
        <v>100</v>
      </c>
      <c r="F9" s="32">
        <v>100</v>
      </c>
      <c r="G9" s="35">
        <f t="shared" si="2"/>
        <v>100</v>
      </c>
      <c r="H9" s="36">
        <f t="shared" si="0"/>
        <v>743.82728971962638</v>
      </c>
    </row>
    <row r="10" spans="1:9" ht="15">
      <c r="E10" s="40"/>
      <c r="G10" s="41">
        <f>SUM(G3:G9)</f>
        <v>297.22222222222217</v>
      </c>
      <c r="H10" s="47">
        <f>SUM(H3:H9)</f>
        <v>2210.8200000000006</v>
      </c>
    </row>
    <row r="12" spans="1:9">
      <c r="F12" s="42">
        <v>2210.8200000000002</v>
      </c>
      <c r="G12" s="42"/>
    </row>
    <row r="17" spans="6:6">
      <c r="F17" s="43"/>
    </row>
  </sheetData>
  <mergeCells count="7">
    <mergeCell ref="A1:A2"/>
    <mergeCell ref="B1:B2"/>
    <mergeCell ref="C1:C2"/>
    <mergeCell ref="D1:D2"/>
    <mergeCell ref="E1:E2"/>
    <mergeCell ref="F1:F2"/>
    <mergeCell ref="G1:G2"/>
  </mergeCells>
  <pageMargins left="0" right="0" top="0" bottom="0" header="0" footer="0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1"/>
  <sheetViews>
    <sheetView showGridLines="0" tabSelected="1" zoomScaleNormal="100" zoomScaleSheetLayoutView="100" workbookViewId="0">
      <selection activeCell="N6" sqref="N6"/>
    </sheetView>
  </sheetViews>
  <sheetFormatPr defaultColWidth="8.85546875" defaultRowHeight="15" customHeight="1"/>
  <cols>
    <col min="1" max="1" width="15.5703125" style="2" customWidth="1"/>
    <col min="2" max="2" width="12.42578125" style="2" bestFit="1" customWidth="1"/>
    <col min="3" max="3" width="15.85546875" style="2" bestFit="1" customWidth="1"/>
    <col min="4" max="4" width="17.140625" style="2" customWidth="1"/>
    <col min="5" max="5" width="15.85546875" style="2" bestFit="1" customWidth="1"/>
    <col min="6" max="6" width="15.42578125" style="2" bestFit="1" customWidth="1"/>
    <col min="7" max="7" width="11.5703125" style="2" bestFit="1" customWidth="1"/>
    <col min="8" max="8" width="15.42578125" style="2" customWidth="1"/>
    <col min="9" max="9" width="11.42578125" style="2" customWidth="1"/>
    <col min="10" max="10" width="8.85546875" style="2" customWidth="1"/>
    <col min="11" max="16384" width="8.85546875" style="2"/>
  </cols>
  <sheetData>
    <row r="1" spans="1:9" ht="29.25" customHeight="1">
      <c r="A1" s="44" t="s">
        <v>28</v>
      </c>
      <c r="B1" s="44"/>
      <c r="C1" s="44"/>
      <c r="D1" s="44"/>
      <c r="E1" s="44"/>
      <c r="F1" s="44"/>
      <c r="G1" s="44"/>
      <c r="H1" s="44"/>
      <c r="I1" s="44"/>
    </row>
    <row r="2" spans="1:9" ht="30.75" customHeight="1">
      <c r="A2" s="45" t="s">
        <v>11</v>
      </c>
      <c r="B2" s="45" t="s">
        <v>29</v>
      </c>
      <c r="C2" s="45" t="s">
        <v>12</v>
      </c>
      <c r="D2" s="45" t="s">
        <v>13</v>
      </c>
      <c r="E2" s="45" t="s">
        <v>14</v>
      </c>
      <c r="F2" s="45" t="s">
        <v>15</v>
      </c>
      <c r="G2" s="45" t="s">
        <v>4</v>
      </c>
      <c r="H2" s="45" t="s">
        <v>16</v>
      </c>
      <c r="I2" s="45" t="s">
        <v>17</v>
      </c>
    </row>
    <row r="3" spans="1:9" ht="15.75" customHeight="1">
      <c r="A3" s="7" t="s">
        <v>19</v>
      </c>
      <c r="B3" s="8">
        <f>+[1]Foglio2!H5</f>
        <v>743.82728971962638</v>
      </c>
      <c r="C3" s="8"/>
      <c r="D3" s="8"/>
      <c r="E3" s="8"/>
      <c r="F3" s="8"/>
      <c r="G3" s="8"/>
      <c r="H3" s="8">
        <v>2400</v>
      </c>
      <c r="I3" s="9">
        <f>SUM(B3:H3)</f>
        <v>3143.8272897196266</v>
      </c>
    </row>
    <row r="4" spans="1:9" ht="15.75" customHeight="1">
      <c r="A4" s="7" t="s">
        <v>19</v>
      </c>
      <c r="B4" s="8">
        <f>+[1]Foglio2!H6</f>
        <v>330.58990654205616</v>
      </c>
      <c r="C4" s="8">
        <f>83.3333333333333*8</f>
        <v>666.6666666666664</v>
      </c>
      <c r="D4" s="8"/>
      <c r="E4" s="8"/>
      <c r="F4" s="8"/>
      <c r="G4" s="8">
        <v>670.22</v>
      </c>
      <c r="H4" s="8">
        <v>1200</v>
      </c>
      <c r="I4" s="9">
        <f t="shared" ref="I4:I8" si="0">SUM(B4:H4)</f>
        <v>2867.4765732087226</v>
      </c>
    </row>
    <row r="5" spans="1:9" ht="15.75" customHeight="1">
      <c r="A5" s="7" t="s">
        <v>19</v>
      </c>
      <c r="B5" s="8">
        <f>+[1]Foglio2!H8+[1]Foglio2!H9</f>
        <v>165.29495327102808</v>
      </c>
      <c r="C5" s="8">
        <v>333.33</v>
      </c>
      <c r="D5" s="8"/>
      <c r="E5" s="8"/>
      <c r="F5" s="8"/>
      <c r="G5" s="8">
        <v>320.39999999999998</v>
      </c>
      <c r="H5" s="8">
        <v>600</v>
      </c>
      <c r="I5" s="9">
        <f t="shared" si="0"/>
        <v>1419.0249532710282</v>
      </c>
    </row>
    <row r="6" spans="1:9" ht="15.75" customHeight="1">
      <c r="A6" s="7" t="s">
        <v>19</v>
      </c>
      <c r="B6" s="8">
        <f>+[1]Foglio2!H10</f>
        <v>123.97121495327104</v>
      </c>
      <c r="C6" s="8"/>
      <c r="D6" s="8"/>
      <c r="E6" s="8"/>
      <c r="F6" s="8"/>
      <c r="G6" s="8">
        <v>569.6</v>
      </c>
      <c r="H6" s="8">
        <v>700</v>
      </c>
      <c r="I6" s="9">
        <f t="shared" si="0"/>
        <v>1393.571214953271</v>
      </c>
    </row>
    <row r="7" spans="1:9" ht="15.75" customHeight="1">
      <c r="A7" s="7" t="s">
        <v>19</v>
      </c>
      <c r="B7" s="8">
        <f>+[1]Foglio2!H11</f>
        <v>743.82728971962638</v>
      </c>
      <c r="C7" s="8"/>
      <c r="D7" s="8">
        <v>2000</v>
      </c>
      <c r="E7" s="8">
        <f>130+34</f>
        <v>164</v>
      </c>
      <c r="F7" s="8">
        <v>458</v>
      </c>
      <c r="G7" s="8">
        <v>1029.8</v>
      </c>
      <c r="H7" s="8">
        <v>700</v>
      </c>
      <c r="I7" s="9">
        <f t="shared" si="0"/>
        <v>5095.6272897196268</v>
      </c>
    </row>
    <row r="8" spans="1:9" ht="15.75" customHeight="1">
      <c r="A8" s="7" t="s">
        <v>19</v>
      </c>
      <c r="B8" s="8">
        <f>+[1]Foglio2!H7</f>
        <v>103.30934579439256</v>
      </c>
      <c r="C8" s="8"/>
      <c r="D8" s="8"/>
      <c r="E8" s="8"/>
      <c r="F8" s="8"/>
      <c r="G8" s="8"/>
      <c r="H8" s="8">
        <v>250</v>
      </c>
      <c r="I8" s="9">
        <f t="shared" si="0"/>
        <v>353.30934579439258</v>
      </c>
    </row>
    <row r="9" spans="1:9" ht="15.75" customHeight="1">
      <c r="A9" s="45" t="s">
        <v>18</v>
      </c>
      <c r="B9" s="46">
        <f t="shared" ref="B9:I9" si="1">SUM(B3:B8)</f>
        <v>2210.8200000000006</v>
      </c>
      <c r="C9" s="46">
        <f t="shared" si="1"/>
        <v>999.99666666666644</v>
      </c>
      <c r="D9" s="46">
        <f t="shared" si="1"/>
        <v>2000</v>
      </c>
      <c r="E9" s="46">
        <f t="shared" si="1"/>
        <v>164</v>
      </c>
      <c r="F9" s="46">
        <f t="shared" si="1"/>
        <v>458</v>
      </c>
      <c r="G9" s="46">
        <f t="shared" si="1"/>
        <v>2590.02</v>
      </c>
      <c r="H9" s="46">
        <f t="shared" si="1"/>
        <v>5850</v>
      </c>
      <c r="I9" s="46">
        <f t="shared" si="1"/>
        <v>14272.836666666666</v>
      </c>
    </row>
    <row r="10" spans="1:9" ht="16.5" customHeight="1">
      <c r="A10" s="6"/>
      <c r="B10" s="5"/>
      <c r="C10" s="5"/>
      <c r="D10" s="5"/>
      <c r="E10" s="5"/>
      <c r="F10" s="5"/>
      <c r="G10" s="5"/>
      <c r="H10" s="5"/>
      <c r="I10" s="5"/>
    </row>
    <row r="11" spans="1:9" ht="13.5" customHeight="1">
      <c r="A11" s="5"/>
      <c r="B11" s="5"/>
      <c r="C11" s="5"/>
      <c r="D11" s="5"/>
      <c r="E11" s="5"/>
      <c r="F11" s="5"/>
      <c r="G11" s="5"/>
      <c r="H11" s="5"/>
      <c r="I11" s="5"/>
    </row>
  </sheetData>
  <mergeCells count="1">
    <mergeCell ref="A1:I1"/>
  </mergeCells>
  <pageMargins left="0.7" right="0.7" top="0.75" bottom="0.75" header="0.3" footer="0.3"/>
  <pageSetup scale="74" orientation="landscape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Fabio Cominassi</cp:lastModifiedBy>
  <cp:lastPrinted>2023-04-24T07:54:57Z</cp:lastPrinted>
  <dcterms:modified xsi:type="dcterms:W3CDTF">2025-03-25T08:00:25Z</dcterms:modified>
</cp:coreProperties>
</file>