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_RAGIONERIA\UFFICIO RAGIONERIA\PERSONALE\CONTRATTAZIONE INTEGRATIVA\ANNO 2024\LIQUIDAZIONE\"/>
    </mc:Choice>
  </mc:AlternateContent>
  <xr:revisionPtr revIDLastSave="0" documentId="13_ncr:1_{FEF2DC35-C4EB-42F7-AE1D-180F2A07F39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glio1" sheetId="1" r:id="rId1"/>
    <sheet name="Foglio2" sheetId="4" r:id="rId2"/>
    <sheet name="Foglio3" sheetId="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5" l="1"/>
  <c r="K15" i="5"/>
  <c r="J15" i="5"/>
  <c r="I15" i="5"/>
  <c r="H15" i="5"/>
  <c r="G15" i="5"/>
  <c r="F15" i="5"/>
  <c r="E15" i="5"/>
  <c r="D15" i="5"/>
  <c r="C14" i="5"/>
  <c r="M14" i="5" s="1"/>
  <c r="C13" i="5"/>
  <c r="M13" i="5" s="1"/>
  <c r="C12" i="5"/>
  <c r="M12" i="5" s="1"/>
  <c r="C11" i="5"/>
  <c r="M11" i="5" s="1"/>
  <c r="C10" i="5"/>
  <c r="M10" i="5" s="1"/>
  <c r="M9" i="5"/>
  <c r="C8" i="5"/>
  <c r="M8" i="5" s="1"/>
  <c r="C7" i="5"/>
  <c r="M7" i="5" s="1"/>
  <c r="C6" i="5"/>
  <c r="M6" i="5" s="1"/>
  <c r="C5" i="5"/>
  <c r="M5" i="5" s="1"/>
  <c r="C4" i="5"/>
  <c r="M4" i="5" s="1"/>
  <c r="F15" i="4"/>
  <c r="H15" i="4" s="1"/>
  <c r="F14" i="4"/>
  <c r="H14" i="4" s="1"/>
  <c r="F13" i="4"/>
  <c r="H13" i="4" s="1"/>
  <c r="F12" i="4"/>
  <c r="H12" i="4" s="1"/>
  <c r="H11" i="4"/>
  <c r="F11" i="4"/>
  <c r="E10" i="4"/>
  <c r="F10" i="4" s="1"/>
  <c r="H10" i="4" s="1"/>
  <c r="E9" i="4"/>
  <c r="F9" i="4" s="1"/>
  <c r="H9" i="4" s="1"/>
  <c r="F8" i="4"/>
  <c r="H8" i="4" s="1"/>
  <c r="E7" i="4"/>
  <c r="F7" i="4" s="1"/>
  <c r="H7" i="4" s="1"/>
  <c r="E6" i="4"/>
  <c r="F6" i="4" s="1"/>
  <c r="H6" i="4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M15" i="5" l="1"/>
  <c r="C15" i="5"/>
  <c r="H16" i="4"/>
  <c r="I7" i="4" s="1"/>
  <c r="I8" i="4"/>
  <c r="I9" i="4"/>
  <c r="I10" i="4"/>
  <c r="I11" i="4"/>
  <c r="I12" i="4"/>
  <c r="I13" i="4"/>
  <c r="I15" i="4"/>
  <c r="I6" i="4" l="1"/>
  <c r="I14" i="4"/>
</calcChain>
</file>

<file path=xl/sharedStrings.xml><?xml version="1.0" encoding="utf-8"?>
<sst xmlns="http://schemas.openxmlformats.org/spreadsheetml/2006/main" count="58" uniqueCount="35">
  <si>
    <t>Voci contrattuali</t>
  </si>
  <si>
    <t>Importi contrattuali</t>
  </si>
  <si>
    <t>Importi liquidati</t>
  </si>
  <si>
    <t>Differenza</t>
  </si>
  <si>
    <t>DIPENDENTE</t>
  </si>
  <si>
    <t xml:space="preserve">ORARIO DI LAVORO                   </t>
  </si>
  <si>
    <t>EVENTUALE RIPROPORZIONAMENTO PER ORARIO DI LAVORO</t>
  </si>
  <si>
    <t>PUNTEGGIO SCHEDA VALUTAZIONE</t>
  </si>
  <si>
    <t>PREMIO PERFORMANCE</t>
  </si>
  <si>
    <t>(riproporzionato in base all’orario di lavoro e ai mesi di effettivo servizio)</t>
  </si>
  <si>
    <t>Dipendente</t>
  </si>
  <si>
    <t xml:space="preserve">Spec. Resp. </t>
  </si>
  <si>
    <t>TOTALI</t>
  </si>
  <si>
    <t xml:space="preserve">Compensi per specifiche responsabilità – c. 1 </t>
  </si>
  <si>
    <t>Progetti ex art. 67 c.3 CCNL - Progetto Entrate</t>
  </si>
  <si>
    <t>Incentivi IMU</t>
  </si>
  <si>
    <t>Straordinari</t>
  </si>
  <si>
    <t>Progetti art. 67  - Entrate</t>
  </si>
  <si>
    <t xml:space="preserve">Performance </t>
  </si>
  <si>
    <t xml:space="preserve">RISORSE DISPONIBILI DA RIPARTIRE </t>
  </si>
  <si>
    <t>Progetti ex art. 67 c.3 CCNL - Progetto VASP</t>
  </si>
  <si>
    <t>MESI DI LAVORO</t>
  </si>
  <si>
    <t xml:space="preserve">% </t>
  </si>
  <si>
    <t>-- Omissis --</t>
  </si>
  <si>
    <t>RIEPILOGO 2024</t>
  </si>
  <si>
    <t>TRATTAMENTO ACCESSORIO INDIVIDUALE 2024</t>
  </si>
  <si>
    <t>Progetti ex art. 67 c.3 CCNL - Progetto Territorio</t>
  </si>
  <si>
    <t>Progetti ex art. 67 c.3 CCNL - Progetto Sicurezza e viabilità</t>
  </si>
  <si>
    <t>Progetti ex art. 67 c.3 CCNL - Progetto Disponibilità e reperibilita'</t>
  </si>
  <si>
    <r>
      <t xml:space="preserve">B) RISORSE PERFORMANCE INDIVIDUALE= € </t>
    </r>
    <r>
      <rPr>
        <b/>
        <u/>
        <sz val="11"/>
        <rFont val="Garamond"/>
        <family val="1"/>
      </rPr>
      <t>Euro 5.178,81</t>
    </r>
  </si>
  <si>
    <t>Progetti art. 67 - Sicurezza e viabilità</t>
  </si>
  <si>
    <t>Progetti art. 67 - Territorio</t>
  </si>
  <si>
    <t>Progetti art. 67 - Disponibilita' e reperibilità</t>
  </si>
  <si>
    <t>Progetti art. 67 - Vasp</t>
  </si>
  <si>
    <t>Servizi aggiuntivi per Comuni membri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</si>
</sst>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0000"/>
      <name val="Garamond"/>
      <family val="1"/>
    </font>
    <font>
      <b/>
      <sz val="7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b/>
      <sz val="11"/>
      <name val="Garamond"/>
      <family val="1"/>
    </font>
    <font>
      <i/>
      <sz val="11"/>
      <color theme="1"/>
      <name val="Garamond"/>
      <family val="1"/>
    </font>
    <font>
      <b/>
      <sz val="12"/>
      <name val="Garamond"/>
      <family val="1"/>
    </font>
    <font>
      <b/>
      <u/>
      <sz val="11"/>
      <name val="Garamond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43" fontId="0" fillId="0" borderId="0" xfId="0" applyNumberFormat="1"/>
    <xf numFmtId="4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8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3" fontId="11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9" fillId="0" borderId="1" xfId="2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QUIDAZIONE%20PERFOMANC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/>
      <sheetData sheetId="1">
        <row r="6">
          <cell r="I6">
            <v>335.31863309352525</v>
          </cell>
        </row>
        <row r="7">
          <cell r="I7">
            <v>93.144064748201458</v>
          </cell>
        </row>
        <row r="8">
          <cell r="I8">
            <v>670.6372661870505</v>
          </cell>
        </row>
        <row r="9">
          <cell r="I9">
            <v>558.86438848920875</v>
          </cell>
        </row>
        <row r="10">
          <cell r="I10">
            <v>335.31863309352525</v>
          </cell>
        </row>
        <row r="11">
          <cell r="I11">
            <v>670.6372661870505</v>
          </cell>
        </row>
        <row r="12">
          <cell r="I12">
            <v>670.6372661870505</v>
          </cell>
        </row>
        <row r="13">
          <cell r="I13">
            <v>502.97794964028787</v>
          </cell>
        </row>
        <row r="14">
          <cell r="I14">
            <v>670.6372661870505</v>
          </cell>
        </row>
        <row r="15">
          <cell r="I15">
            <v>670.6372661870505</v>
          </cell>
        </row>
      </sheetData>
      <sheetData sheetId="2">
        <row r="15">
          <cell r="D15">
            <v>4500</v>
          </cell>
          <cell r="E15">
            <v>3000</v>
          </cell>
          <cell r="F15">
            <v>4600</v>
          </cell>
          <cell r="G15">
            <v>1990</v>
          </cell>
          <cell r="H15">
            <v>2400</v>
          </cell>
          <cell r="I15">
            <v>10558.35</v>
          </cell>
          <cell r="K15">
            <v>7895.93</v>
          </cell>
          <cell r="L15">
            <v>13500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3"/>
  <sheetViews>
    <sheetView workbookViewId="0">
      <selection activeCell="L14" sqref="L14"/>
    </sheetView>
  </sheetViews>
  <sheetFormatPr defaultRowHeight="15" x14ac:dyDescent="0.25"/>
  <cols>
    <col min="2" max="2" width="33" customWidth="1"/>
    <col min="3" max="3" width="21" customWidth="1"/>
    <col min="4" max="4" width="27.5703125" customWidth="1"/>
    <col min="5" max="5" width="19.5703125" customWidth="1"/>
  </cols>
  <sheetData>
    <row r="2" spans="2:5" ht="15.75" x14ac:dyDescent="0.25">
      <c r="B2" s="27" t="s">
        <v>25</v>
      </c>
      <c r="C2" s="27"/>
      <c r="D2" s="27"/>
      <c r="E2" s="27"/>
    </row>
    <row r="3" spans="2:5" x14ac:dyDescent="0.25">
      <c r="B3" s="28"/>
      <c r="C3" s="28"/>
      <c r="D3" s="28"/>
      <c r="E3" s="28"/>
    </row>
    <row r="4" spans="2:5" ht="15.75" hidden="1" x14ac:dyDescent="0.25">
      <c r="B4" s="27"/>
      <c r="C4" s="27"/>
      <c r="D4" s="27"/>
      <c r="E4" s="27"/>
    </row>
    <row r="5" spans="2:5" ht="15.75" x14ac:dyDescent="0.25">
      <c r="B5" s="12" t="s">
        <v>0</v>
      </c>
      <c r="C5" s="12" t="s">
        <v>1</v>
      </c>
      <c r="D5" s="12" t="s">
        <v>2</v>
      </c>
      <c r="E5" s="12" t="s">
        <v>3</v>
      </c>
    </row>
    <row r="6" spans="2:5" ht="30" x14ac:dyDescent="0.25">
      <c r="B6" s="14" t="s">
        <v>26</v>
      </c>
      <c r="C6" s="15">
        <v>4600</v>
      </c>
      <c r="D6" s="15">
        <f>+[1]Foglio3!F15</f>
        <v>4600</v>
      </c>
      <c r="E6" s="15">
        <f t="shared" ref="E6:E13" si="0">+C6-D6</f>
        <v>0</v>
      </c>
    </row>
    <row r="7" spans="2:5" ht="30" x14ac:dyDescent="0.25">
      <c r="B7" s="14" t="s">
        <v>27</v>
      </c>
      <c r="C7" s="15">
        <v>4500</v>
      </c>
      <c r="D7" s="15">
        <f>+[1]Foglio3!D15</f>
        <v>4500</v>
      </c>
      <c r="E7" s="15">
        <f t="shared" si="0"/>
        <v>0</v>
      </c>
    </row>
    <row r="8" spans="2:5" ht="30" x14ac:dyDescent="0.25">
      <c r="B8" s="14" t="s">
        <v>14</v>
      </c>
      <c r="C8" s="15">
        <v>3000</v>
      </c>
      <c r="D8" s="15">
        <f>+[1]Foglio3!E15</f>
        <v>3000</v>
      </c>
      <c r="E8" s="15">
        <f t="shared" si="0"/>
        <v>0</v>
      </c>
    </row>
    <row r="9" spans="2:5" ht="15" customHeight="1" x14ac:dyDescent="0.25">
      <c r="B9" s="14" t="s">
        <v>28</v>
      </c>
      <c r="C9" s="15">
        <v>2500</v>
      </c>
      <c r="D9" s="15">
        <f>+[1]Foglio3!G15</f>
        <v>1990</v>
      </c>
      <c r="E9" s="15">
        <f t="shared" si="0"/>
        <v>510</v>
      </c>
    </row>
    <row r="10" spans="2:5" ht="15" customHeight="1" x14ac:dyDescent="0.25">
      <c r="B10" s="14" t="s">
        <v>20</v>
      </c>
      <c r="C10" s="15">
        <v>2400</v>
      </c>
      <c r="D10" s="15">
        <f>+[1]Foglio3!H15</f>
        <v>2400</v>
      </c>
      <c r="E10" s="15">
        <f t="shared" si="0"/>
        <v>0</v>
      </c>
    </row>
    <row r="11" spans="2:5" ht="15" customHeight="1" x14ac:dyDescent="0.25">
      <c r="B11" s="14" t="s">
        <v>15</v>
      </c>
      <c r="C11" s="15">
        <v>20000</v>
      </c>
      <c r="D11" s="15">
        <f>+[1]Foglio3!I15</f>
        <v>10558.35</v>
      </c>
      <c r="E11" s="15">
        <f t="shared" si="0"/>
        <v>9441.65</v>
      </c>
    </row>
    <row r="12" spans="2:5" ht="15" customHeight="1" x14ac:dyDescent="0.25">
      <c r="B12" s="14" t="s">
        <v>13</v>
      </c>
      <c r="C12" s="15">
        <v>13500</v>
      </c>
      <c r="D12" s="15">
        <f>+[1]Foglio3!L15</f>
        <v>13500</v>
      </c>
      <c r="E12" s="15">
        <f t="shared" si="0"/>
        <v>0</v>
      </c>
    </row>
    <row r="13" spans="2:5" ht="15.75" x14ac:dyDescent="0.25">
      <c r="B13" s="14" t="s">
        <v>16</v>
      </c>
      <c r="C13" s="15">
        <v>8000</v>
      </c>
      <c r="D13" s="15">
        <f>+[1]Foglio3!K15</f>
        <v>7895.93</v>
      </c>
      <c r="E13" s="15">
        <f t="shared" si="0"/>
        <v>104.06999999999971</v>
      </c>
    </row>
  </sheetData>
  <mergeCells count="3">
    <mergeCell ref="B2:E2"/>
    <mergeCell ref="B3:E3"/>
    <mergeCell ref="B4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7880-B52A-45DD-BBA4-AD8CBFBCBBFF}">
  <sheetPr>
    <pageSetUpPr fitToPage="1"/>
  </sheetPr>
  <dimension ref="B1:J23"/>
  <sheetViews>
    <sheetView workbookViewId="0">
      <selection activeCell="B6" sqref="B6"/>
    </sheetView>
  </sheetViews>
  <sheetFormatPr defaultRowHeight="15" x14ac:dyDescent="0.25"/>
  <cols>
    <col min="1" max="1" width="2.7109375" customWidth="1"/>
    <col min="2" max="2" width="24.85546875" customWidth="1"/>
    <col min="3" max="3" width="13.140625" bestFit="1" customWidth="1"/>
    <col min="4" max="4" width="10.42578125" bestFit="1" customWidth="1"/>
    <col min="5" max="6" width="15" customWidth="1"/>
    <col min="7" max="7" width="18" customWidth="1"/>
    <col min="8" max="8" width="12.7109375" customWidth="1"/>
    <col min="9" max="9" width="21.7109375" customWidth="1"/>
    <col min="10" max="10" width="69.85546875" customWidth="1"/>
  </cols>
  <sheetData>
    <row r="1" spans="2:10" ht="7.5" customHeight="1" x14ac:dyDescent="0.25"/>
    <row r="2" spans="2:10" ht="15" customHeight="1" x14ac:dyDescent="0.25">
      <c r="B2" s="29" t="s">
        <v>29</v>
      </c>
      <c r="C2" s="30"/>
      <c r="D2" s="30"/>
      <c r="E2" s="30"/>
      <c r="F2" s="30"/>
      <c r="G2" s="30"/>
      <c r="H2" s="30"/>
      <c r="I2" s="31"/>
      <c r="J2" s="16"/>
    </row>
    <row r="3" spans="2:10" x14ac:dyDescent="0.25">
      <c r="B3" s="32" t="s">
        <v>19</v>
      </c>
      <c r="C3" s="33"/>
      <c r="D3" s="33"/>
      <c r="E3" s="33"/>
      <c r="F3" s="33"/>
      <c r="G3" s="33"/>
      <c r="H3" s="33"/>
      <c r="I3" s="34"/>
      <c r="J3" s="17"/>
    </row>
    <row r="4" spans="2:10" ht="30" customHeight="1" x14ac:dyDescent="0.25">
      <c r="B4" s="35" t="s">
        <v>4</v>
      </c>
      <c r="C4" s="35" t="s">
        <v>5</v>
      </c>
      <c r="D4" s="35" t="s">
        <v>21</v>
      </c>
      <c r="E4" s="35" t="s">
        <v>22</v>
      </c>
      <c r="F4" s="35" t="s">
        <v>6</v>
      </c>
      <c r="G4" s="35" t="s">
        <v>7</v>
      </c>
      <c r="H4" s="35"/>
      <c r="I4" s="18" t="s">
        <v>8</v>
      </c>
      <c r="J4" s="1"/>
    </row>
    <row r="5" spans="2:10" ht="60.75" customHeight="1" x14ac:dyDescent="0.25">
      <c r="B5" s="35"/>
      <c r="C5" s="35"/>
      <c r="D5" s="35"/>
      <c r="E5" s="35"/>
      <c r="F5" s="35"/>
      <c r="G5" s="35"/>
      <c r="H5" s="35"/>
      <c r="I5" s="19" t="s">
        <v>9</v>
      </c>
      <c r="J5" s="1"/>
    </row>
    <row r="6" spans="2:10" x14ac:dyDescent="0.25">
      <c r="B6" s="13" t="s">
        <v>23</v>
      </c>
      <c r="C6" s="5">
        <v>18</v>
      </c>
      <c r="D6" s="5">
        <v>12</v>
      </c>
      <c r="E6" s="6">
        <f>+C6/36</f>
        <v>0.5</v>
      </c>
      <c r="F6" s="7">
        <f>+D6/12*E6*100</f>
        <v>50</v>
      </c>
      <c r="G6" s="5">
        <v>100</v>
      </c>
      <c r="H6" s="20">
        <f>+F6*G6/100</f>
        <v>50</v>
      </c>
      <c r="I6" s="11">
        <f t="shared" ref="I6:I15" si="0">+H6*$G$18/$H$16</f>
        <v>335.31863309352525</v>
      </c>
    </row>
    <row r="7" spans="2:10" x14ac:dyDescent="0.25">
      <c r="B7" s="13" t="s">
        <v>23</v>
      </c>
      <c r="C7" s="5">
        <v>10</v>
      </c>
      <c r="D7" s="5">
        <v>6</v>
      </c>
      <c r="E7" s="8">
        <f>+C7/36</f>
        <v>0.27777777777777779</v>
      </c>
      <c r="F7" s="7">
        <f t="shared" ref="F7:F15" si="1">+D7/12*E7*100</f>
        <v>13.888888888888889</v>
      </c>
      <c r="G7" s="5">
        <v>100</v>
      </c>
      <c r="H7" s="20">
        <f t="shared" ref="H7:H15" si="2">+F7*G7/100</f>
        <v>13.888888888888889</v>
      </c>
      <c r="I7" s="11">
        <f t="shared" si="0"/>
        <v>93.144064748201458</v>
      </c>
    </row>
    <row r="8" spans="2:10" x14ac:dyDescent="0.25">
      <c r="B8" s="13" t="s">
        <v>23</v>
      </c>
      <c r="C8" s="5">
        <v>36</v>
      </c>
      <c r="D8" s="5">
        <v>12</v>
      </c>
      <c r="E8" s="8">
        <v>1</v>
      </c>
      <c r="F8" s="7">
        <f t="shared" si="1"/>
        <v>100</v>
      </c>
      <c r="G8" s="5">
        <v>100</v>
      </c>
      <c r="H8" s="20">
        <f>+F8*G8/100</f>
        <v>100</v>
      </c>
      <c r="I8" s="11">
        <f t="shared" si="0"/>
        <v>670.6372661870505</v>
      </c>
    </row>
    <row r="9" spans="2:10" x14ac:dyDescent="0.25">
      <c r="B9" s="13" t="s">
        <v>23</v>
      </c>
      <c r="C9" s="5">
        <v>30</v>
      </c>
      <c r="D9" s="5">
        <v>12</v>
      </c>
      <c r="E9" s="8">
        <f>+C9/36</f>
        <v>0.83333333333333337</v>
      </c>
      <c r="F9" s="7">
        <f t="shared" si="1"/>
        <v>83.333333333333343</v>
      </c>
      <c r="G9" s="5">
        <v>100</v>
      </c>
      <c r="H9" s="20">
        <f t="shared" si="2"/>
        <v>83.333333333333343</v>
      </c>
      <c r="I9" s="11">
        <f t="shared" si="0"/>
        <v>558.86438848920875</v>
      </c>
    </row>
    <row r="10" spans="2:10" x14ac:dyDescent="0.25">
      <c r="B10" s="13" t="s">
        <v>23</v>
      </c>
      <c r="C10" s="5">
        <v>18</v>
      </c>
      <c r="D10" s="5">
        <v>12</v>
      </c>
      <c r="E10" s="8">
        <f>+C10/36</f>
        <v>0.5</v>
      </c>
      <c r="F10" s="7">
        <f t="shared" si="1"/>
        <v>50</v>
      </c>
      <c r="G10" s="5">
        <v>100</v>
      </c>
      <c r="H10" s="20">
        <f t="shared" si="2"/>
        <v>50</v>
      </c>
      <c r="I10" s="11">
        <f t="shared" si="0"/>
        <v>335.31863309352525</v>
      </c>
    </row>
    <row r="11" spans="2:10" x14ac:dyDescent="0.25">
      <c r="B11" s="13" t="s">
        <v>23</v>
      </c>
      <c r="C11" s="5">
        <v>36</v>
      </c>
      <c r="D11" s="5">
        <v>12</v>
      </c>
      <c r="E11" s="8">
        <v>1</v>
      </c>
      <c r="F11" s="7">
        <f t="shared" si="1"/>
        <v>100</v>
      </c>
      <c r="G11" s="5">
        <v>100</v>
      </c>
      <c r="H11" s="20">
        <f t="shared" si="2"/>
        <v>100</v>
      </c>
      <c r="I11" s="11">
        <f t="shared" si="0"/>
        <v>670.6372661870505</v>
      </c>
    </row>
    <row r="12" spans="2:10" x14ac:dyDescent="0.25">
      <c r="B12" s="13" t="s">
        <v>23</v>
      </c>
      <c r="C12" s="5">
        <v>36</v>
      </c>
      <c r="D12" s="5">
        <v>12</v>
      </c>
      <c r="E12" s="8">
        <v>1</v>
      </c>
      <c r="F12" s="7">
        <f t="shared" si="1"/>
        <v>100</v>
      </c>
      <c r="G12" s="5">
        <v>100</v>
      </c>
      <c r="H12" s="20">
        <f t="shared" si="2"/>
        <v>100</v>
      </c>
      <c r="I12" s="11">
        <f t="shared" si="0"/>
        <v>670.6372661870505</v>
      </c>
    </row>
    <row r="13" spans="2:10" x14ac:dyDescent="0.25">
      <c r="B13" s="13" t="s">
        <v>23</v>
      </c>
      <c r="C13" s="5">
        <v>36</v>
      </c>
      <c r="D13" s="5">
        <v>9</v>
      </c>
      <c r="E13" s="8">
        <v>1</v>
      </c>
      <c r="F13" s="7">
        <f t="shared" si="1"/>
        <v>75</v>
      </c>
      <c r="G13" s="5">
        <v>100</v>
      </c>
      <c r="H13" s="20">
        <f t="shared" si="2"/>
        <v>75</v>
      </c>
      <c r="I13" s="11">
        <f t="shared" si="0"/>
        <v>502.97794964028787</v>
      </c>
    </row>
    <row r="14" spans="2:10" x14ac:dyDescent="0.25">
      <c r="B14" s="13" t="s">
        <v>23</v>
      </c>
      <c r="C14" s="5">
        <v>36</v>
      </c>
      <c r="D14" s="5">
        <v>12</v>
      </c>
      <c r="E14" s="8">
        <v>1</v>
      </c>
      <c r="F14" s="7">
        <f t="shared" si="1"/>
        <v>100</v>
      </c>
      <c r="G14" s="5">
        <v>100</v>
      </c>
      <c r="H14" s="20">
        <f t="shared" si="2"/>
        <v>100</v>
      </c>
      <c r="I14" s="11">
        <f t="shared" si="0"/>
        <v>670.6372661870505</v>
      </c>
    </row>
    <row r="15" spans="2:10" x14ac:dyDescent="0.25">
      <c r="B15" s="13" t="s">
        <v>23</v>
      </c>
      <c r="C15" s="5">
        <v>36</v>
      </c>
      <c r="D15" s="5">
        <v>12</v>
      </c>
      <c r="E15" s="8">
        <v>1</v>
      </c>
      <c r="F15" s="7">
        <f t="shared" si="1"/>
        <v>100</v>
      </c>
      <c r="G15" s="5">
        <v>100</v>
      </c>
      <c r="H15" s="20">
        <f t="shared" si="2"/>
        <v>100</v>
      </c>
      <c r="I15" s="11">
        <f t="shared" si="0"/>
        <v>670.6372661870505</v>
      </c>
    </row>
    <row r="16" spans="2:10" x14ac:dyDescent="0.25">
      <c r="F16" s="2"/>
      <c r="H16" s="3">
        <f>SUM(H6:H15)</f>
        <v>772.22222222222217</v>
      </c>
    </row>
    <row r="18" spans="7:8" x14ac:dyDescent="0.25">
      <c r="G18" s="21">
        <v>5178.8100000000004</v>
      </c>
      <c r="H18" s="21"/>
    </row>
    <row r="23" spans="7:8" x14ac:dyDescent="0.25">
      <c r="G23" s="9"/>
    </row>
  </sheetData>
  <mergeCells count="9">
    <mergeCell ref="B2:I2"/>
    <mergeCell ref="B3:I3"/>
    <mergeCell ref="B4:B5"/>
    <mergeCell ref="C4:C5"/>
    <mergeCell ref="D4:D5"/>
    <mergeCell ref="E4:E5"/>
    <mergeCell ref="F4:F5"/>
    <mergeCell ref="G4:G5"/>
    <mergeCell ref="H4:H5"/>
  </mergeCells>
  <pageMargins left="0" right="0" top="0" bottom="0" header="0" footer="0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C675-E840-4731-B16F-64197BCB6F70}">
  <sheetPr>
    <pageSetUpPr fitToPage="1"/>
  </sheetPr>
  <dimension ref="B1:Q15"/>
  <sheetViews>
    <sheetView tabSelected="1" zoomScale="110" zoomScaleNormal="110" workbookViewId="0">
      <selection activeCell="B3" sqref="B3"/>
    </sheetView>
  </sheetViews>
  <sheetFormatPr defaultRowHeight="15" x14ac:dyDescent="0.25"/>
  <cols>
    <col min="1" max="1" width="2.7109375" customWidth="1"/>
    <col min="2" max="2" width="19.42578125" customWidth="1"/>
    <col min="3" max="3" width="16.140625" customWidth="1"/>
    <col min="4" max="4" width="15.85546875" bestFit="1" customWidth="1"/>
    <col min="5" max="5" width="16.28515625" customWidth="1"/>
    <col min="6" max="6" width="15.7109375" customWidth="1"/>
    <col min="7" max="7" width="17.42578125" customWidth="1"/>
    <col min="8" max="8" width="17" customWidth="1"/>
    <col min="9" max="10" width="16.140625" customWidth="1"/>
    <col min="11" max="11" width="15" customWidth="1"/>
    <col min="12" max="12" width="14.140625" bestFit="1" customWidth="1"/>
    <col min="13" max="13" width="6.85546875" bestFit="1" customWidth="1"/>
    <col min="14" max="14" width="11" bestFit="1" customWidth="1"/>
    <col min="16" max="17" width="11" bestFit="1" customWidth="1"/>
  </cols>
  <sheetData>
    <row r="1" spans="2:17" ht="6.75" customHeight="1" x14ac:dyDescent="0.25"/>
    <row r="2" spans="2:17" ht="28.5" customHeight="1" x14ac:dyDescent="0.25">
      <c r="B2" s="39" t="s">
        <v>24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2:17" ht="45" x14ac:dyDescent="0.25">
      <c r="B3" s="23" t="s">
        <v>10</v>
      </c>
      <c r="C3" s="22" t="s">
        <v>18</v>
      </c>
      <c r="D3" s="19" t="s">
        <v>30</v>
      </c>
      <c r="E3" s="19" t="s">
        <v>17</v>
      </c>
      <c r="F3" s="19" t="s">
        <v>31</v>
      </c>
      <c r="G3" s="19" t="s">
        <v>32</v>
      </c>
      <c r="H3" s="19" t="s">
        <v>33</v>
      </c>
      <c r="I3" s="22" t="s">
        <v>15</v>
      </c>
      <c r="J3" s="22" t="s">
        <v>34</v>
      </c>
      <c r="K3" s="22" t="s">
        <v>16</v>
      </c>
      <c r="L3" s="22" t="s">
        <v>11</v>
      </c>
      <c r="M3" s="38" t="s">
        <v>12</v>
      </c>
      <c r="N3" s="38"/>
      <c r="O3" s="24"/>
    </row>
    <row r="4" spans="2:17" x14ac:dyDescent="0.25">
      <c r="B4" s="26" t="s">
        <v>23</v>
      </c>
      <c r="C4" s="11">
        <f>+[1]Foglio2!I6</f>
        <v>335.31863309352525</v>
      </c>
      <c r="D4" s="10"/>
      <c r="E4" s="10">
        <v>1000</v>
      </c>
      <c r="F4" s="10"/>
      <c r="G4" s="10"/>
      <c r="H4" s="10"/>
      <c r="I4" s="10">
        <v>2732.7</v>
      </c>
      <c r="J4" s="10"/>
      <c r="K4" s="10"/>
      <c r="L4" s="10">
        <v>1750</v>
      </c>
      <c r="M4" s="36">
        <f t="shared" ref="M4:M14" si="0">SUM(C4:L4)</f>
        <v>5818.0186330935248</v>
      </c>
      <c r="N4" s="36"/>
    </row>
    <row r="5" spans="2:17" x14ac:dyDescent="0.25">
      <c r="B5" s="26" t="s">
        <v>23</v>
      </c>
      <c r="C5" s="11">
        <f>+[1]Foglio2!I7</f>
        <v>93.144064748201458</v>
      </c>
      <c r="D5" s="10"/>
      <c r="E5" s="10"/>
      <c r="F5" s="10"/>
      <c r="G5" s="10"/>
      <c r="H5" s="10"/>
      <c r="I5" s="10">
        <v>500</v>
      </c>
      <c r="J5" s="10"/>
      <c r="K5" s="10"/>
      <c r="L5" s="10">
        <v>500</v>
      </c>
      <c r="M5" s="36">
        <f t="shared" si="0"/>
        <v>1093.1440647482013</v>
      </c>
      <c r="N5" s="36"/>
    </row>
    <row r="6" spans="2:17" x14ac:dyDescent="0.25">
      <c r="B6" s="26" t="s">
        <v>23</v>
      </c>
      <c r="C6" s="11">
        <f>+[1]Foglio2!I10</f>
        <v>335.31863309352525</v>
      </c>
      <c r="D6" s="10"/>
      <c r="E6" s="10">
        <v>1000</v>
      </c>
      <c r="F6" s="10"/>
      <c r="G6" s="10"/>
      <c r="H6" s="10"/>
      <c r="I6" s="10">
        <v>1750</v>
      </c>
      <c r="J6" s="10"/>
      <c r="K6" s="10"/>
      <c r="L6" s="10">
        <v>1500</v>
      </c>
      <c r="M6" s="36">
        <f t="shared" si="0"/>
        <v>4585.318633093525</v>
      </c>
      <c r="N6" s="36"/>
      <c r="Q6" s="4"/>
    </row>
    <row r="7" spans="2:17" x14ac:dyDescent="0.25">
      <c r="B7" s="26" t="s">
        <v>23</v>
      </c>
      <c r="C7" s="11">
        <f>+[1]Foglio2!I9</f>
        <v>558.86438848920875</v>
      </c>
      <c r="D7" s="10"/>
      <c r="E7" s="10"/>
      <c r="F7" s="10"/>
      <c r="G7" s="10"/>
      <c r="H7" s="10"/>
      <c r="I7" s="10">
        <v>1125</v>
      </c>
      <c r="J7" s="10"/>
      <c r="K7" s="10"/>
      <c r="L7" s="10">
        <v>1800</v>
      </c>
      <c r="M7" s="36">
        <f t="shared" si="0"/>
        <v>3483.864388489209</v>
      </c>
      <c r="N7" s="36"/>
      <c r="Q7" s="4"/>
    </row>
    <row r="8" spans="2:17" x14ac:dyDescent="0.25">
      <c r="B8" s="26" t="s">
        <v>23</v>
      </c>
      <c r="C8" s="11">
        <f>+[1]Foglio2!I11</f>
        <v>670.6372661870505</v>
      </c>
      <c r="D8" s="10"/>
      <c r="E8" s="10">
        <v>1000</v>
      </c>
      <c r="F8" s="10"/>
      <c r="G8" s="10"/>
      <c r="H8" s="10"/>
      <c r="I8" s="10">
        <v>1500</v>
      </c>
      <c r="J8" s="10"/>
      <c r="K8" s="10"/>
      <c r="L8" s="10">
        <v>1800</v>
      </c>
      <c r="M8" s="36">
        <f t="shared" si="0"/>
        <v>4970.63726618705</v>
      </c>
      <c r="N8" s="36"/>
      <c r="Q8" s="4"/>
    </row>
    <row r="9" spans="2:17" x14ac:dyDescent="0.25">
      <c r="B9" s="26" t="s">
        <v>23</v>
      </c>
      <c r="C9" s="11"/>
      <c r="D9" s="10"/>
      <c r="E9" s="10"/>
      <c r="F9" s="10"/>
      <c r="G9" s="10"/>
      <c r="H9" s="10"/>
      <c r="I9" s="10">
        <v>2950.65</v>
      </c>
      <c r="J9" s="10"/>
      <c r="K9" s="10"/>
      <c r="L9" s="10"/>
      <c r="M9" s="36">
        <f t="shared" si="0"/>
        <v>2950.65</v>
      </c>
      <c r="N9" s="36"/>
      <c r="Q9" s="4"/>
    </row>
    <row r="10" spans="2:17" x14ac:dyDescent="0.25">
      <c r="B10" s="26" t="s">
        <v>23</v>
      </c>
      <c r="C10" s="11">
        <f>+[1]Foglio2!I13</f>
        <v>502.97794964028787</v>
      </c>
      <c r="D10" s="10">
        <v>1000</v>
      </c>
      <c r="E10" s="10"/>
      <c r="F10" s="10"/>
      <c r="G10" s="10">
        <v>240</v>
      </c>
      <c r="H10" s="10"/>
      <c r="I10" s="10"/>
      <c r="J10" s="10"/>
      <c r="K10" s="10">
        <v>312.47000000000003</v>
      </c>
      <c r="L10" s="10">
        <v>1150</v>
      </c>
      <c r="M10" s="36">
        <f>SUM(C10:L10)</f>
        <v>3205.4479496402882</v>
      </c>
      <c r="N10" s="36"/>
      <c r="P10" s="4"/>
      <c r="Q10" s="4"/>
    </row>
    <row r="11" spans="2:17" x14ac:dyDescent="0.25">
      <c r="B11" s="26" t="s">
        <v>23</v>
      </c>
      <c r="C11" s="11">
        <f>+[1]Foglio2!I14</f>
        <v>670.6372661870505</v>
      </c>
      <c r="D11" s="10">
        <v>1500</v>
      </c>
      <c r="E11" s="10"/>
      <c r="F11" s="10"/>
      <c r="G11" s="10">
        <v>460</v>
      </c>
      <c r="H11" s="10"/>
      <c r="I11" s="10"/>
      <c r="J11" s="10"/>
      <c r="K11" s="10">
        <v>2096.4299999999998</v>
      </c>
      <c r="L11" s="10">
        <v>2000</v>
      </c>
      <c r="M11" s="36">
        <f t="shared" si="0"/>
        <v>6727.0672661870503</v>
      </c>
      <c r="N11" s="36"/>
      <c r="P11" s="4"/>
      <c r="Q11" s="4"/>
    </row>
    <row r="12" spans="2:17" x14ac:dyDescent="0.25">
      <c r="B12" s="26" t="s">
        <v>23</v>
      </c>
      <c r="C12" s="11">
        <f>+[1]Foglio2!I12</f>
        <v>670.6372661870505</v>
      </c>
      <c r="D12" s="10">
        <v>1000</v>
      </c>
      <c r="E12" s="10"/>
      <c r="F12" s="10"/>
      <c r="G12" s="10">
        <v>200</v>
      </c>
      <c r="H12" s="10"/>
      <c r="I12" s="10"/>
      <c r="J12" s="10"/>
      <c r="K12" s="10">
        <v>832.24</v>
      </c>
      <c r="L12" s="10">
        <v>1000</v>
      </c>
      <c r="M12" s="36">
        <f t="shared" si="0"/>
        <v>3702.8772661870507</v>
      </c>
      <c r="N12" s="36"/>
      <c r="P12" s="4"/>
      <c r="Q12" s="4"/>
    </row>
    <row r="13" spans="2:17" x14ac:dyDescent="0.25">
      <c r="B13" s="26" t="s">
        <v>23</v>
      </c>
      <c r="C13" s="11">
        <f>+[1]Foglio2!I8</f>
        <v>670.6372661870505</v>
      </c>
      <c r="D13" s="10">
        <v>1000</v>
      </c>
      <c r="E13" s="10"/>
      <c r="F13" s="10"/>
      <c r="G13" s="10">
        <v>670</v>
      </c>
      <c r="H13" s="10">
        <v>2400</v>
      </c>
      <c r="I13" s="10"/>
      <c r="J13" s="10">
        <v>2018.43</v>
      </c>
      <c r="K13" s="10">
        <v>2679.44</v>
      </c>
      <c r="L13" s="10">
        <v>1000</v>
      </c>
      <c r="M13" s="36">
        <f t="shared" si="0"/>
        <v>10438.507266187051</v>
      </c>
      <c r="N13" s="36"/>
      <c r="P13" s="4"/>
      <c r="Q13" s="4"/>
    </row>
    <row r="14" spans="2:17" x14ac:dyDescent="0.25">
      <c r="B14" s="26" t="s">
        <v>23</v>
      </c>
      <c r="C14" s="11">
        <f>+[1]Foglio2!I15</f>
        <v>670.6372661870505</v>
      </c>
      <c r="D14" s="10"/>
      <c r="E14" s="10"/>
      <c r="F14" s="10">
        <v>4600</v>
      </c>
      <c r="G14" s="10">
        <v>420</v>
      </c>
      <c r="H14" s="10"/>
      <c r="I14" s="10"/>
      <c r="J14" s="10"/>
      <c r="K14" s="10">
        <v>1975.35</v>
      </c>
      <c r="L14" s="10">
        <v>1000</v>
      </c>
      <c r="M14" s="36">
        <f t="shared" si="0"/>
        <v>8665.9872661870504</v>
      </c>
      <c r="N14" s="36"/>
      <c r="P14" s="4"/>
      <c r="Q14" s="4"/>
    </row>
    <row r="15" spans="2:17" x14ac:dyDescent="0.25">
      <c r="B15" s="26" t="s">
        <v>23</v>
      </c>
      <c r="C15" s="25">
        <f t="shared" ref="C15:L15" si="1">SUM(C4:C14)</f>
        <v>5178.8100000000013</v>
      </c>
      <c r="D15" s="25">
        <f t="shared" si="1"/>
        <v>4500</v>
      </c>
      <c r="E15" s="25">
        <f t="shared" si="1"/>
        <v>3000</v>
      </c>
      <c r="F15" s="25">
        <f t="shared" si="1"/>
        <v>4600</v>
      </c>
      <c r="G15" s="25">
        <f t="shared" si="1"/>
        <v>1990</v>
      </c>
      <c r="H15" s="25">
        <f t="shared" si="1"/>
        <v>2400</v>
      </c>
      <c r="I15" s="25">
        <f t="shared" si="1"/>
        <v>10558.35</v>
      </c>
      <c r="J15" s="25">
        <f t="shared" si="1"/>
        <v>2018.43</v>
      </c>
      <c r="K15" s="25">
        <f t="shared" si="1"/>
        <v>7895.93</v>
      </c>
      <c r="L15" s="25">
        <f t="shared" si="1"/>
        <v>13500</v>
      </c>
      <c r="M15" s="37">
        <f>SUM(M4:N14)</f>
        <v>55641.520000000004</v>
      </c>
      <c r="N15" s="38"/>
      <c r="P15" s="4"/>
    </row>
  </sheetData>
  <mergeCells count="14">
    <mergeCell ref="M7:N7"/>
    <mergeCell ref="B2:N2"/>
    <mergeCell ref="M3:N3"/>
    <mergeCell ref="M4:N4"/>
    <mergeCell ref="M5:N5"/>
    <mergeCell ref="M6:N6"/>
    <mergeCell ref="M14:N14"/>
    <mergeCell ref="M15:N15"/>
    <mergeCell ref="M8:N8"/>
    <mergeCell ref="M9:N9"/>
    <mergeCell ref="M10:N10"/>
    <mergeCell ref="M11:N11"/>
    <mergeCell ref="M12:N12"/>
    <mergeCell ref="M13:N13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Bonomelli</dc:creator>
  <cp:lastModifiedBy>Fabio Cominassi</cp:lastModifiedBy>
  <cp:lastPrinted>2023-04-14T11:32:06Z</cp:lastPrinted>
  <dcterms:created xsi:type="dcterms:W3CDTF">2022-05-26T10:39:07Z</dcterms:created>
  <dcterms:modified xsi:type="dcterms:W3CDTF">2025-04-11T08:23:09Z</dcterms:modified>
</cp:coreProperties>
</file>