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<sst xmlns="http://schemas.openxmlformats.org/spreadsheetml/2006/main" count="1563" uniqueCount="825">
  <si>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</si>
  <si>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</si>
  <si>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</si>
  <si>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</si>
  <si>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</si>
  <si>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</si>
  <si>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</si>
  <si>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</si>
  <si>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</si>
  <si>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</si>
  <si>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</si>
  <si>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</si>
  <si>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</si>
  <si>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</si>
  <si>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</si>
  <si>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</si>
  <si>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</si>
  <si>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</si>
  <si>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</si>
  <si>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</si>
  <si>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</si>
  <si>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</si>
  <si>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</si>
  <si>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</si>
  <si>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</si>
  <si>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</si>
  <si>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</si>
  <si>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</si>
  <si>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</si>
  <si>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</si>
  <si>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</si>
  <si>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</si>
  <si>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</si>
  <si>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</si>
  <si>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</si>
  <si>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</si>
  <si>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</si>
  <si>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</si>
  <si>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</si>
  <si>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</si>
  <si>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</si>
  <si>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</si>
  <si>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</si>
  <si>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</si>
  <si>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</si>
  <si>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</si>
  <si>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</si>
  <si>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</si>
  <si>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</si>
  <si>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</si>
  <si>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</si>
  <si>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</si>
  <si>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</si>
  <si>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</si>
  <si>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</si>
  <si>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</si>
  <si>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</si>
  <si>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</si>
  <si>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</si>
  <si>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</si>
  <si>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</si>
  <si>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</si>
  <si>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</si>
  <si>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</si>
  <si>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</si>
  <si>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</si>
  <si>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</si>
  <si>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</si>
  <si>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</si>
  <si>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</si>
  <si>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</si>
  <si>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</si>
  <si>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</si>
  <si>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</si>
  <si>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</si>
  <si>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</si>
  <si>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</si>
  <si>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</si>
  <si>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</si>
  <si>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</si>
  <si>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</si>
  <si>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</si>
  <si>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</si>
  <si>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</si>
  <si>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</si>
  <si>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</si>
  <si>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</si>
  <si>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</si>
  <si>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</si>
  <si>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</si>
  <si>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</si>
  <si>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</si>
  <si>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</si>
  <si>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</si>
  <si>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</si>
  <si>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</si>
  <si>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</si>
  <si>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</si>
  <si>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</si>
  <si>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</si>
  <si>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</si>
  <si>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</si>
  <si>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</si>
  <si>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</si>
  <si>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</si>
  <si>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</si>
  <si>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</si>
  <si>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</si>
  <si>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</si>
  <si>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</si>
  <si>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</si>
  <si>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</si>
  <si>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</si>
  <si>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</si>
  <si>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</si>
  <si>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</si>
  <si>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</si>
  <si>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</si>
  <si>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</si>
  <si>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</si>
  <si>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</si>
  <si>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</si>
  <si>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</si>
  <si>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</si>
  <si>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</si>
  <si>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</si>
  <si>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</si>
  <si>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</si>
  <si>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</si>
  <si>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</si>
  <si>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</si>
  <si>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</si>
  <si>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</si>
  <si>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</si>
  <si>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</si>
  <si>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</si>
  <si>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</si>
  <si>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</si>
  <si>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</si>
  <si>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</si>
  <si>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</si>
  <si>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</si>
  <si>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</si>
  <si>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</si>
  <si>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</si>
  <si>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</si>
  <si>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</si>
  <si>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</si>
  <si>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</si>
  <si>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</si>
  <si>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</si>
  <si>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</si>
  <si>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</si>
  <si>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</si>
  <si>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</si>
  <si>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</si>
  <si>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</si>
  <si>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</si>
  <si>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</si>
  <si>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</si>
  <si>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</si>
  <si>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</si>
  <si>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</si>
  <si>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</si>
  <si>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</si>
  <si>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</si>
  <si>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</si>
  <si>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</si>
  <si>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</si>
  <si>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</si>
  <si>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</si>
  <si>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</si>
  <si>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</si>
  <si>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</si>
  <si>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</si>
  <si>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</si>
  <si>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</si>
  <si>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</si>
  <si>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</si>
  <si>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</si>
  <si>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</si>
  <si>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</si>
  <si>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</si>
  <si>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</si>
  <si>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</si>
  <si>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</si>
  <si>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</si>
  <si>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</si>
  <si>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</si>
  <si>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</si>
  <si>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</si>
  <si>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</si>
  <si>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</si>
  <si>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</si>
  <si>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</si>
  <si>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</si>
  <si>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</si>
  <si>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</si>
  <si>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</si>
  <si>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</si>
  <si>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</si>
  <si>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</si>
  <si>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</si>
  <si>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</si>
  <si>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</si>
  <si>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</si>
  <si>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</si>
  <si>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</si>
  <si>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</si>
  <si>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</si>
  <si>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</si>
  <si>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</si>
  <si>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</si>
  <si>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</si>
  <si>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</si>
  <si>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</si>
  <si>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</si>
  <si>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</si>
  <si>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</si>
  <si>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</si>
  <si>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</si>
  <si>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</si>
  <si>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</si>
  <si>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</si>
  <si>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</si>
  <si>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</si>
  <si>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</si>
  <si>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</si>
  <si>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</si>
  <si>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</si>
  <si>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</si>
  <si>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</si>
  <si>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</si>
  <si>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</si>
  <si>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</si>
  <si>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</si>
  <si>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</si>
  <si>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</si>
  <si>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</si>
  <si>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</si>
  <si>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</si>
  <si>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</si>
  <si>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</si>
  <si>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</si>
  <si>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</si>
  <si>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</si>
  <si>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</si>
  <si>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</si>
  <si>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</si>
  <si>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</si>
  <si>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</si>
  <si>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</si>
  <si>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</si>
  <si>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</si>
  <si>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</si>
  <si>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</si>
  <si>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</si>
  <si>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</si>
  <si>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</si>
  <si>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</si>
  <si>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</si>
  <si>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</si>
  <si>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</si>
  <si>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</si>
  <si>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</si>
  <si>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</si>
  <si>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</si>
  <si>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</si>
  <si>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</si>
  <si>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</si>
  <si>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</si>
  <si>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</si>
  <si>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</si>
  <si>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</si>
  <si>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</si>
  <si>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</si>
  <si>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</si>
  <si>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</si>
  <si>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</si>
  <si>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</si>
  <si>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</si>
  <si>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</si>
  <si>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</si>
  <si>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</si>
  <si>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</si>
  <si>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</si>
  <si>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</si>
  <si>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</si>
  <si>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</si>
  <si>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</si>
  <si>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</si>
  <si>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</si>
  <si>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</si>
  <si>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</si>
  <si>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</si>
  <si>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</si>
  <si>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</si>
  <si>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</si>
  <si>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</si>
  <si>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</si>
  <si>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</si>
  <si>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</si>
  <si>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</si>
  <si>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</si>
  <si>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</si>
  <si>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</si>
  <si>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</si>
  <si>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</si>
  <si>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</si>
  <si>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</si>
  <si>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</si>
  <si>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</si>
  <si>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</si>
  <si>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</si>
  <si>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</si>
  <si>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</si>
  <si>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</si>
  <si>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</si>
  <si>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</si>
  <si>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</si>
  <si>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</si>
  <si>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</si>
  <si>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</si>
  <si>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</si>
  <si>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</si>
  <si>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</si>
  <si>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</si>
  <si>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</si>
  <si>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</si>
  <si>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</si>
  <si>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</si>
  <si>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</si>
  <si>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</si>
  <si>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</si>
  <si>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</si>
  <si>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</si>
  <si>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</si>
  <si>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</si>
  <si>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</si>
  <si>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</si>
  <si>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</si>
  <si>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</si>
  <si>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</si>
  <si>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</si>
  <si>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</si>
  <si>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</si>
  <si>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</si>
  <si>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</si>
  <si>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</si>
  <si>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</si>
  <si>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</si>
  <si>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</si>
  <si>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</si>
  <si>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</si>
  <si>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</si>
  <si>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</si>
  <si>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</si>
  <si>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</si>
  <si>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</si>
  <si>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</si>
  <si>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</si>
  <si>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</si>
  <si>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</si>
  <si>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</si>
  <si>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</si>
  <si>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</si>
  <si>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</si>
  <si>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</si>
  <si>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</si>
  <si>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</si>
  <si>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</si>
  <si>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</si>
  <si>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</si>
  <si>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</si>
  <si>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</si>
  <si>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</si>
  <si>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</si>
  <si>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</si>
  <si>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</si>
  <si>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</si>
  <si>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</si>
  <si>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</si>
  <si>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</si>
  <si>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</si>
  <si>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</si>
  <si>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</si>
  <si>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</si>
  <si>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</si>
  <si>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</si>
  <si>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</si>
  <si>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</si>
  <si>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</si>
  <si>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</si>
  <si>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</si>
  <si>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</si>
  <si>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</si>
  <si>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</si>
  <si>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</si>
  <si>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</si>
  <si>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</si>
  <si>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</si>
  <si>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</si>
  <si>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</si>
  <si>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</si>
  <si>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</si>
  <si>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</si>
  <si>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</si>
  <si>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</si>
  <si>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</si>
  <si>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</si>
  <si>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</si>
  <si>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</si>
  <si>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</si>
  <si>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</si>
  <si>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</si>
  <si>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</si>
  <si>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</si>
  <si>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</si>
  <si>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</si>
  <si>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</si>
  <si>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</si>
  <si>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</si>
  <si>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</si>
  <si>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</si>
  <si>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</si>
  <si>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</si>
  <si>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</si>
  <si>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</si>
  <si>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</si>
  <si>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</si>
  <si>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</si>
  <si>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</si>
  <si>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</si>
  <si>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</si>
  <si>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</si>
  <si>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</si>
  <si>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</si>
  <si>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</si>
  <si>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</si>
  <si>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</si>
  <si>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</si>
  <si>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</si>
  <si>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</si>
  <si>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</si>
  <si>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</si>
  <si>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</si>
  <si>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</si>
  <si>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</si>
  <si>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</si>
  <si>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</si>
  <si>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</si>
  <si>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</si>
  <si>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</si>
  <si>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</si>
  <si>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</si>
  <si>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</si>
  <si>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</si>
  <si>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</si>
  <si>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</si>
  <si>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</si>
  <si>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</si>
  <si>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</si>
  <si>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</si>
  <si>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</si>
  <si>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</si>
  <si>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</si>
  <si>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</si>
  <si>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</si>
  <si>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</si>
  <si>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</si>
  <si>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</si>
  <si>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</si>
  <si>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</si>
  <si>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</si>
  <si>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</si>
  <si>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</si>
  <si>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</si>
  <si>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</si>
  <si>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</si>
  <si>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</si>
  <si>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</si>
  <si>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</si>
  <si>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</si>
  <si>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</si>
  <si>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</si>
  <si>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</si>
  <si>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</si>
  <si>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</si>
  <si>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</si>
  <si>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</si>
  <si>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</si>
  <si>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</si>
  <si>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</si>
  <si>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</si>
  <si>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</si>
  <si>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</si>
  <si>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</si>
  <si>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</si>
  <si>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</si>
  <si>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</si>
  <si>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</si>
  <si>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</si>
  <si>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</si>
  <si>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</si>
  <si>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</si>
  <si>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</si>
  <si>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</si>
  <si>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</si>
  <si>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</si>
  <si>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</si>
  <si>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</si>
  <si>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</si>
  <si>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</si>
  <si>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</si>
  <si>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</si>
  <si>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</si>
  <si>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</si>
  <si>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</si>
  <si>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</si>
  <si>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</si>
  <si>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</si>
  <si>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</si>
  <si>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</si>
  <si>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</si>
  <si>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</si>
  <si>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</si>
  <si>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</si>
  <si>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</si>
  <si>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</si>
  <si>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</si>
  <si>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</si>
  <si>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</si>
  <si>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</si>
  <si>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</si>
  <si>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</si>
  <si>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</si>
  <si>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</si>
  <si>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</si>
  <si>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</si>
  <si>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</si>
  <si>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</si>
  <si>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</si>
  <si>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</si>
  <si>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</si>
  <si>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</si>
  <si>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</si>
  <si>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</si>
  <si>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</si>
  <si>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</si>
  <si>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</si>
  <si>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</si>
  <si>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</si>
  <si>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</si>
  <si>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</si>
  <si>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</si>
  <si>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</si>
  <si>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</si>
  <si>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</si>
  <si>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</si>
  <si>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</si>
  <si>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</si>
  <si>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</si>
  <si>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</si>
  <si>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</si>
  <si>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</si>
  <si>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</si>
  <si>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</si>
  <si>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</si>
  <si>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</si>
  <si>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</si>
  <si>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</si>
  <si>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</si>
  <si>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</si>
  <si>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</si>
  <si>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</si>
  <si>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</si>
  <si>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</si>
  <si>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</si>
  <si>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</si>
  <si>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</si>
  <si>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</si>
  <si>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</si>
  <si>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</si>
  <si>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</si>
  <si>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</si>
  <si>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</si>
  <si>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</si>
  <si>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</si>
  <si>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</si>
  <si>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</si>
  <si>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</si>
  <si>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</si>
  <si>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</si>
  <si>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</si>
  <si>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</si>
  <si>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</si>
  <si>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</si>
  <si>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</si>
  <si>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</si>
  <si>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</si>
  <si>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</si>
  <si>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</si>
  <si>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</si>
  <si>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</si>
  <si>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</si>
  <si>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</si>
  <si>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</si>
  <si>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</si>
  <si>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</si>
  <si>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</si>
  <si>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</si>
  <si>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</si>
  <si>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</si>
  <si>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</si>
  <si>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</si>
  <si>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</si>
  <si>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</si>
  <si>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</si>
  <si>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</si>
  <si>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</si>
  <si>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</si>
  <si>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</si>
  <si>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</si>
  <si>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</si>
  <si>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</si>
  <si>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</si>
  <si>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</si>
  <si>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</si>
  <si>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</si>
  <si>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</si>
  <si>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</si>
  <si>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</si>
  <si>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</si>
  <si>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</si>
  <si>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</si>
  <si>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</si>
  <si>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</si>
  <si>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</si>
  <si>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</si>
  <si>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</si>
  <si>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</si>
  <si>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</si>
  <si>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</si>
  <si>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</si>
  <si>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</si>
  <si>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</si>
  <si>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</si>
  <si>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</si>
  <si>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</si>
  <si>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</si>
  <si>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</si>
  <si>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</si>
  <si>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</si>
  <si>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</si>
  <si>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</si>
  <si>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</si>
  <si>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</si>
  <si>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</si>
  <si>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</si>
  <si>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</si>
  <si>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</si>
  <si>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</si>
  <si>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</si>
  <si>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</si>
  <si>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</si>
  <si>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</si>
  <si>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</si>
  <si>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</si>
  <si>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</si>
  <si>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</si>
  <si>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</si>
  <si>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</si>
  <si>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</si>
  <si>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</si>
  <si>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</si>
  <si>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</si>
  <si>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</si>
  <si>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</si>
  <si>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</si>
  <si>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</si>
  <si>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</si>
  <si>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</si>
  <si>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</si>
  <si>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</si>
  <si>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</si>
  <si>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</si>
  <si>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</si>
  <si>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</si>
  <si>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</si>
  <si>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</si>
  <si>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</si>
  <si>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</si>
  <si>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</si>
  <si>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</si>
  <si>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</si>
  <si>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</si>
  <si>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</si>
  <si>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</si>
  <si>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</si>
  <si>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</si>
  <si>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</si>
  <si>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</si>
  <si>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</si>
  <si>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</si>
  <si>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</si>
  <si>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</si>
  <si>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</si>
  <si>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</si>
  <si>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</si>
  <si>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</si>
  <si>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</si>
  <si>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</si>
  <si>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</si>
  <si>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</si>
  <si>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</si>
  <si>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</si>
  <si>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</si>
  <si>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</si>
  <si>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</si>
  <si>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</si>
  <si>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</si>
  <si>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</si>
  <si>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</si>
  <si>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</si>
  <si>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</si>
  <si>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</si>
  <si>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</si>
  <si>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</si>
  <si>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</si>
  <si>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</si>
  <si>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</si>
  <si>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</si>
  <si>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</si>
  <si>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</si>
  <si>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</si>
  <si>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</si>
  <si>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</si>
  <si>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</si>
  <si>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</si>
  <si>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</si>
  <si>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</si>
  <si>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</si>
  <si>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</si>
  <si>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</si>
  <si>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</si>
  <si>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</si>
  <si>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</si>
  <si>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</si>
  <si>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</si>
  <si>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</si>
  <si>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</si>
  <si>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</si>
  <si>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</si>
  <si>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</si>
  <si>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</si>
  <si>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</si>
  <si>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</si>
  <si>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</si>
  <si>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</si>
  <si>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</si>
  <si>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</si>
  <si>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</si>
  <si>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</si>
  <si>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</si>
  <si>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</si>
  <si>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</si>
  <si>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</si>
  <si>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</si>
  <si>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</si>
  <si>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</si>
  <si>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</si>
  <si>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</si>
  <si>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</si>
  <si>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</si>
  <si>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</si>
  <si>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</si>
  <si>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</si>
  <si>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</si>
  <si>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</si>
  <si>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</si>
  <si>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</si>
  <si>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</si>
  <si>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</si>
  <si>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</si>
  <si>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</si>
  <si>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</si>
  <si>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</si>
  <si>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</si>
  <si>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</si>
  <si>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</si>
  <si>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</si>
  <si>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</si>
  <si>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</si>
  <si>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</si>
  <si>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</si>
  <si>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</si>
  <si>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</si>
  <si>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</si>
  <si>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</si>
  <si>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</si>
  <si>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</si>
  <si>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</si>
  <si>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</si>
  <si>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</si>
  <si>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</si>
  <si>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</si>
  <si>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</si>
  <si>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</si>
  <si>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</si>
  <si>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</si>
  <si>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</si>
  <si>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</si>
  <si>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</si>
  <si>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</si>
  <si>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</si>
  <si>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</si>
  <si>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</si>
  <si>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</si>
  <si>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</si>
  <si>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</si>
  <si>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</si>
  <si>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</si>
  <si>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</si>
  <si>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2022</t>
  </si>
  <si>
    <t xml:space="preserve">VALORE INDICATORE 2022 (percentuale)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</si>
</sst>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63">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1"/>
  <sheetViews>
    <sheetView zoomScalePageLayoutView="0" workbookViewId="0" topLeftCell="A2">
      <selection activeCell="B36" sqref="B36"/>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822</v>
      </c>
      <c r="B1" s="2"/>
      <c r="C1" s="3" t="s">
        <v>1</v>
      </c>
    </row>
    <row r="2" spans="1:3" ht="12.75">
      <c r="A2" s="4" t="s">
        <v>2</v>
      </c>
      <c r="B2" s="5" t="s">
        <v>3</v>
      </c>
      <c r="C2" s="6" t="s">
        <v>4</v>
      </c>
    </row>
    <row r="3" spans="1:3" ht="12.75">
      <c r="A3">
        <v>1</v>
      </c>
      <c r="B3" t="s">
        <v>5</v>
      </c>
      <c r="C3" s="7">
        <v>292632.67</v>
      </c>
    </row>
    <row r="4" spans="1:3" ht="12.75">
      <c r="A4">
        <v>2</v>
      </c>
      <c r="B4" t="s">
        <v>6</v>
      </c>
      <c r="C4" s="7">
        <v>20283.49</v>
      </c>
    </row>
    <row r="5" spans="1:3" ht="12.75">
      <c r="A5">
        <v>3</v>
      </c>
      <c r="B5" t="s">
        <v>7</v>
      </c>
      <c r="C5" s="7">
        <v>84107.04</v>
      </c>
    </row>
    <row r="6" spans="1:3" ht="12.75">
      <c r="A6">
        <v>4</v>
      </c>
      <c r="B6" t="s">
        <v>8</v>
      </c>
      <c r="C6" s="7">
        <v>85510.02</v>
      </c>
    </row>
    <row r="7" spans="1:3" ht="12.75">
      <c r="A7">
        <v>5</v>
      </c>
      <c r="B7" t="s">
        <v>9</v>
      </c>
      <c r="C7" s="7">
        <v>0</v>
      </c>
    </row>
    <row r="8" spans="1:3" ht="12.75">
      <c r="A8">
        <v>6</v>
      </c>
      <c r="B8" t="s">
        <v>10</v>
      </c>
      <c r="C8" s="7">
        <v>3379359.09</v>
      </c>
    </row>
    <row r="9" spans="1:3" ht="12.75">
      <c r="A9">
        <v>7</v>
      </c>
      <c r="B9" t="s">
        <v>11</v>
      </c>
      <c r="C9" s="7">
        <v>2281581.9</v>
      </c>
    </row>
    <row r="10" spans="1:3" ht="12.75">
      <c r="A10">
        <v>8</v>
      </c>
      <c r="B10" t="s">
        <v>12</v>
      </c>
      <c r="C10" s="7">
        <v>0</v>
      </c>
    </row>
    <row r="11" spans="1:3" ht="12.75">
      <c r="A11">
        <v>9</v>
      </c>
      <c r="B11" t="s">
        <v>13</v>
      </c>
      <c r="C11" s="7">
        <v>2818180.51</v>
      </c>
    </row>
    <row r="12" spans="1:3" ht="12.75">
      <c r="A12">
        <v>10</v>
      </c>
      <c r="B12" t="s">
        <v>14</v>
      </c>
      <c r="C12" s="7">
        <v>3156305.76</v>
      </c>
    </row>
    <row r="13" spans="1:3" ht="12.75">
      <c r="A13">
        <v>11</v>
      </c>
      <c r="B13" t="s">
        <v>15</v>
      </c>
      <c r="C13" s="7">
        <v>1615626.88</v>
      </c>
    </row>
    <row r="14" spans="1:3" ht="12.75">
      <c r="A14">
        <v>12</v>
      </c>
      <c r="B14" t="s">
        <v>16</v>
      </c>
      <c r="C14" s="7">
        <v>2621868.39</v>
      </c>
    </row>
    <row r="15" spans="1:3" ht="12.75">
      <c r="A15">
        <v>13</v>
      </c>
      <c r="B15" t="s">
        <v>17</v>
      </c>
      <c r="C15" s="7">
        <v>3712453.81</v>
      </c>
    </row>
    <row r="16" spans="1:3" ht="12.75">
      <c r="A16">
        <v>14</v>
      </c>
      <c r="B16" t="s">
        <v>18</v>
      </c>
      <c r="C16" s="7">
        <v>3986348.95</v>
      </c>
    </row>
    <row r="17" spans="1:3" ht="12.75">
      <c r="A17">
        <v>15</v>
      </c>
      <c r="B17" t="s">
        <v>19</v>
      </c>
      <c r="C17" s="7">
        <v>1873575.67</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1961553.22</v>
      </c>
    </row>
    <row r="22" spans="1:3" ht="12.75">
      <c r="A22">
        <v>20</v>
      </c>
      <c r="B22" t="s">
        <v>24</v>
      </c>
      <c r="C22" s="7">
        <v>25201.39</v>
      </c>
    </row>
    <row r="23" spans="1:3" ht="12.75">
      <c r="A23">
        <v>21</v>
      </c>
      <c r="B23" t="s">
        <v>25</v>
      </c>
      <c r="C23" s="7">
        <v>50940.02</v>
      </c>
    </row>
    <row r="24" spans="1:3" ht="12.75">
      <c r="A24">
        <v>22</v>
      </c>
      <c r="B24" t="s">
        <v>26</v>
      </c>
      <c r="C24" s="7">
        <v>39351.73</v>
      </c>
    </row>
    <row r="25" spans="1:3" ht="12.75">
      <c r="A25">
        <v>23</v>
      </c>
      <c r="B25" t="s">
        <v>27</v>
      </c>
      <c r="C25" s="7">
        <v>5771</v>
      </c>
    </row>
    <row r="26" spans="1:3" ht="12.75">
      <c r="A26">
        <v>24</v>
      </c>
      <c r="B26" t="s">
        <v>28</v>
      </c>
      <c r="C26" s="7">
        <v>650123.59</v>
      </c>
    </row>
    <row r="27" spans="1:3" ht="12.75">
      <c r="A27">
        <v>25</v>
      </c>
      <c r="B27" t="s">
        <v>29</v>
      </c>
      <c r="C27" s="7">
        <v>84102.8</v>
      </c>
    </row>
    <row r="28" spans="1:3" ht="12.75">
      <c r="A28">
        <v>26</v>
      </c>
      <c r="B28" t="s">
        <v>30</v>
      </c>
      <c r="C28" s="7">
        <v>0</v>
      </c>
    </row>
    <row r="29" spans="1:3" ht="12.75">
      <c r="A29">
        <v>27</v>
      </c>
      <c r="B29" t="s">
        <v>31</v>
      </c>
      <c r="C29" s="7">
        <v>0</v>
      </c>
    </row>
    <row r="30" spans="1:3" ht="12.75">
      <c r="A30">
        <v>28</v>
      </c>
      <c r="B30" t="s">
        <v>32</v>
      </c>
      <c r="C30" s="7">
        <v>1823771.49</v>
      </c>
    </row>
    <row r="31" spans="1:3" ht="12.75">
      <c r="A31">
        <v>29</v>
      </c>
      <c r="B31" t="s">
        <v>33</v>
      </c>
      <c r="C31" s="7">
        <v>69631.64</v>
      </c>
    </row>
    <row r="32" spans="1:3" ht="12.75">
      <c r="A32">
        <v>30</v>
      </c>
      <c r="B32" t="s">
        <v>34</v>
      </c>
      <c r="C32" s="7">
        <v>3854956.35</v>
      </c>
    </row>
    <row r="33" spans="1:3" ht="12.75">
      <c r="A33">
        <v>31</v>
      </c>
      <c r="B33" t="s">
        <v>35</v>
      </c>
      <c r="C33" s="7">
        <v>0</v>
      </c>
    </row>
    <row r="34" spans="1:3" ht="12.75">
      <c r="A34">
        <v>32</v>
      </c>
      <c r="B34" t="s">
        <v>36</v>
      </c>
      <c r="C34" s="7">
        <v>0</v>
      </c>
    </row>
    <row r="35" spans="1:3" ht="12.75">
      <c r="A35">
        <v>33</v>
      </c>
      <c r="B35" t="s">
        <v>37</v>
      </c>
      <c r="C35" s="7">
        <v>0</v>
      </c>
    </row>
    <row r="36" spans="1:3" ht="12.75">
      <c r="A36">
        <v>34</v>
      </c>
      <c r="B36" t="s">
        <v>38</v>
      </c>
      <c r="C36" s="7">
        <v>412377.59</v>
      </c>
    </row>
    <row r="37" spans="1:3" ht="12.75">
      <c r="A37">
        <v>35</v>
      </c>
      <c r="B37" t="s">
        <v>39</v>
      </c>
      <c r="C37" s="7">
        <v>541118.48</v>
      </c>
    </row>
    <row r="38" spans="1:3" ht="12.75">
      <c r="A38">
        <v>36</v>
      </c>
      <c r="B38" t="s">
        <v>40</v>
      </c>
      <c r="C38" s="7">
        <v>408766.4</v>
      </c>
    </row>
    <row r="39" spans="1:3" ht="12.75">
      <c r="A39">
        <v>37</v>
      </c>
      <c r="B39" t="s">
        <v>41</v>
      </c>
      <c r="C39" s="7">
        <v>493911.3</v>
      </c>
    </row>
    <row r="40" spans="1:3" ht="12.75">
      <c r="A40">
        <v>38</v>
      </c>
      <c r="B40" t="s">
        <v>42</v>
      </c>
      <c r="C40" s="7">
        <v>0</v>
      </c>
    </row>
    <row r="41" spans="1:3" ht="12.75">
      <c r="A41">
        <v>39</v>
      </c>
      <c r="B41" t="s">
        <v>43</v>
      </c>
      <c r="C41" s="7">
        <v>0</v>
      </c>
    </row>
    <row r="42" spans="1:3" ht="12.75">
      <c r="A42">
        <v>40</v>
      </c>
      <c r="B42" t="s">
        <v>44</v>
      </c>
      <c r="C42" s="7">
        <v>299401.69</v>
      </c>
    </row>
    <row r="43" spans="1:3" ht="12.75">
      <c r="A43">
        <v>41</v>
      </c>
      <c r="B43" t="s">
        <v>45</v>
      </c>
      <c r="C43" s="7">
        <v>467510.05</v>
      </c>
    </row>
    <row r="44" spans="1:3" ht="12.75">
      <c r="A44">
        <v>42</v>
      </c>
      <c r="B44" t="s">
        <v>46</v>
      </c>
      <c r="C44" s="7">
        <v>764073.15</v>
      </c>
    </row>
    <row r="45" spans="1:3" ht="12.75">
      <c r="A45">
        <v>43</v>
      </c>
      <c r="B45" t="s">
        <v>47</v>
      </c>
      <c r="C45" s="7">
        <v>9641658.82</v>
      </c>
    </row>
    <row r="46" spans="1:3" ht="12.75">
      <c r="A46">
        <v>44</v>
      </c>
      <c r="B46" t="s">
        <v>48</v>
      </c>
      <c r="C46" s="7">
        <v>0</v>
      </c>
    </row>
    <row r="47" spans="1:3" ht="12.75">
      <c r="A47">
        <v>45</v>
      </c>
      <c r="B47" t="s">
        <v>49</v>
      </c>
      <c r="C47" s="7">
        <v>0</v>
      </c>
    </row>
    <row r="48" spans="1:3" ht="12.75">
      <c r="A48">
        <v>46</v>
      </c>
      <c r="B48" t="s">
        <v>50</v>
      </c>
      <c r="C48" s="7">
        <v>762230.99</v>
      </c>
    </row>
    <row r="49" spans="1:3" ht="12.75">
      <c r="A49">
        <v>47</v>
      </c>
      <c r="B49" t="s">
        <v>51</v>
      </c>
      <c r="C49" s="7">
        <v>935856.53</v>
      </c>
    </row>
    <row r="50" spans="1:3" ht="12.75">
      <c r="A50">
        <v>48</v>
      </c>
      <c r="B50" t="s">
        <v>52</v>
      </c>
      <c r="C50" s="7">
        <v>1450736.5</v>
      </c>
    </row>
    <row r="51" spans="1:3" ht="12.75">
      <c r="A51">
        <v>49</v>
      </c>
      <c r="B51" t="s">
        <v>53</v>
      </c>
      <c r="C51" s="7">
        <v>222556.98</v>
      </c>
    </row>
    <row r="52" spans="1:3" ht="12.75">
      <c r="A52">
        <v>50</v>
      </c>
      <c r="B52" t="s">
        <v>54</v>
      </c>
      <c r="C52" s="7">
        <v>44311.96</v>
      </c>
    </row>
    <row r="53" spans="1:3" ht="12.75">
      <c r="A53">
        <v>51</v>
      </c>
      <c r="B53" t="s">
        <v>55</v>
      </c>
      <c r="C53" s="7">
        <v>127875.11</v>
      </c>
    </row>
    <row r="54" spans="1:3" ht="12.75">
      <c r="A54">
        <v>52</v>
      </c>
      <c r="B54" t="s">
        <v>56</v>
      </c>
      <c r="C54" s="7">
        <v>262928.85</v>
      </c>
    </row>
    <row r="55" spans="1:3" ht="12.75">
      <c r="A55">
        <v>53</v>
      </c>
      <c r="B55" t="s">
        <v>57</v>
      </c>
      <c r="C55" s="7">
        <v>371739.12</v>
      </c>
    </row>
    <row r="56" spans="1:3" ht="12.75">
      <c r="A56">
        <v>54</v>
      </c>
      <c r="B56" t="s">
        <v>58</v>
      </c>
      <c r="C56" s="7">
        <v>539565.24</v>
      </c>
    </row>
    <row r="57" spans="1:3" ht="12.75">
      <c r="A57">
        <v>55</v>
      </c>
      <c r="B57" t="s">
        <v>59</v>
      </c>
      <c r="C57" s="7">
        <v>144993.18</v>
      </c>
    </row>
    <row r="58" spans="1:3" ht="12.75">
      <c r="A58">
        <v>56</v>
      </c>
      <c r="B58" t="s">
        <v>60</v>
      </c>
      <c r="C58" s="7">
        <v>759289.71</v>
      </c>
    </row>
    <row r="59" spans="1:3" ht="12.75">
      <c r="A59">
        <v>57</v>
      </c>
      <c r="B59" t="s">
        <v>61</v>
      </c>
      <c r="C59" s="7">
        <v>0</v>
      </c>
    </row>
    <row r="60" spans="1:3" ht="12.75">
      <c r="A60">
        <v>58</v>
      </c>
      <c r="B60" t="s">
        <v>62</v>
      </c>
      <c r="C60" s="7">
        <v>0</v>
      </c>
    </row>
    <row r="61" spans="1:3" ht="12.75">
      <c r="A61">
        <v>59</v>
      </c>
      <c r="B61" t="s">
        <v>63</v>
      </c>
      <c r="C61" s="7">
        <v>323111.36</v>
      </c>
    </row>
    <row r="62" spans="1:3" ht="12.75">
      <c r="A62">
        <v>60</v>
      </c>
      <c r="B62" t="s">
        <v>64</v>
      </c>
      <c r="C62" s="7">
        <v>3683138.69</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1510855.93</v>
      </c>
    </row>
    <row r="67" spans="1:3" ht="12.75">
      <c r="A67">
        <v>65</v>
      </c>
      <c r="B67" t="s">
        <v>69</v>
      </c>
      <c r="C67" s="7">
        <v>281806.42</v>
      </c>
    </row>
    <row r="68" spans="1:3" ht="12.75">
      <c r="A68">
        <v>66</v>
      </c>
      <c r="B68" t="s">
        <v>70</v>
      </c>
      <c r="C68" s="7">
        <v>0</v>
      </c>
    </row>
    <row r="69" spans="1:3" ht="12.75">
      <c r="A69">
        <v>67</v>
      </c>
      <c r="B69" t="s">
        <v>71</v>
      </c>
      <c r="C69" s="7">
        <v>241542.51</v>
      </c>
    </row>
    <row r="70" spans="1:3" ht="12.75">
      <c r="A70">
        <v>68</v>
      </c>
      <c r="B70" t="s">
        <v>72</v>
      </c>
      <c r="C70" s="7">
        <v>987507</v>
      </c>
    </row>
    <row r="71" spans="1:3" ht="12.75">
      <c r="A71">
        <v>69</v>
      </c>
      <c r="B71" t="s">
        <v>73</v>
      </c>
      <c r="C71" s="7">
        <v>0</v>
      </c>
    </row>
    <row r="72" spans="1:3" ht="12.75">
      <c r="A72">
        <v>70</v>
      </c>
      <c r="B72" t="s">
        <v>74</v>
      </c>
      <c r="C72" s="7">
        <v>0</v>
      </c>
    </row>
    <row r="73" spans="1:3" ht="12.75">
      <c r="A73">
        <v>71</v>
      </c>
      <c r="B73" t="s">
        <v>75</v>
      </c>
      <c r="C73" s="7">
        <v>7920348.98</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9807271.78</v>
      </c>
    </row>
    <row r="78" spans="1:3" ht="12.75">
      <c r="A78">
        <v>76</v>
      </c>
      <c r="B78" t="s">
        <v>80</v>
      </c>
      <c r="C78" s="7">
        <v>7769559.55</v>
      </c>
    </row>
    <row r="79" spans="1:3" ht="12.75">
      <c r="A79">
        <v>77</v>
      </c>
      <c r="B79" t="s">
        <v>81</v>
      </c>
      <c r="C79" s="7">
        <v>752748.45</v>
      </c>
    </row>
    <row r="80" spans="1:3" ht="12.75">
      <c r="A80">
        <v>78</v>
      </c>
      <c r="B80" t="s">
        <v>82</v>
      </c>
      <c r="C80" s="7">
        <v>752747.95</v>
      </c>
    </row>
    <row r="81" spans="1:3" ht="12.75">
      <c r="A81">
        <v>79</v>
      </c>
      <c r="B81" t="s">
        <v>83</v>
      </c>
      <c r="C81"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B2" sqref="B2"/>
    </sheetView>
  </sheetViews>
  <sheetFormatPr defaultColWidth="9.140625" defaultRowHeight="12.75"/>
  <cols>
    <col min="1" max="1" width="9.00390625" style="0" hidden="1" customWidth="1"/>
    <col min="2" max="2" width="5.140625" style="8" customWidth="1"/>
    <col min="3" max="3" width="44.28125" style="9" customWidth="1"/>
    <col min="4" max="4" width="86.00390625" style="9" customWidth="1"/>
    <col min="5" max="5" width="20.7109375" style="10" customWidth="1"/>
    <col min="6" max="16384" width="9.140625" style="11" customWidth="1"/>
  </cols>
  <sheetData>
    <row r="1" spans="1:5" ht="12.75" hidden="1">
      <c r="A1" t="s">
        <v>822</v>
      </c>
      <c r="E1" s="12" t="s">
        <v>1</v>
      </c>
    </row>
    <row r="2" spans="1:5" ht="12.75">
      <c r="A2" t="s">
        <v>0</v>
      </c>
      <c r="E2" s="12" t="s">
        <v>84</v>
      </c>
    </row>
    <row r="3" spans="2:5" ht="18">
      <c r="B3" s="161"/>
      <c r="C3" s="161"/>
      <c r="D3" s="161"/>
      <c r="E3" s="161"/>
    </row>
    <row r="4" spans="1:5" s="13" customFormat="1" ht="18">
      <c r="A4"/>
      <c r="B4" s="161" t="s">
        <v>85</v>
      </c>
      <c r="C4" s="161"/>
      <c r="D4" s="161"/>
      <c r="E4" s="161"/>
    </row>
    <row r="5" spans="2:5" ht="15.75" customHeight="1">
      <c r="B5" s="162" t="s">
        <v>86</v>
      </c>
      <c r="C5" s="162"/>
      <c r="D5" s="162"/>
      <c r="E5" s="162"/>
    </row>
    <row r="6" spans="1:5" ht="15.75">
      <c r="A6" t="s">
        <v>87</v>
      </c>
      <c r="B6" s="163" t="s">
        <v>823</v>
      </c>
      <c r="C6" s="163"/>
      <c r="D6" s="163"/>
      <c r="E6" s="163"/>
    </row>
    <row r="7" spans="1:5" s="15" customFormat="1" ht="35.25" customHeight="1">
      <c r="A7" s="164" t="s">
        <v>88</v>
      </c>
      <c r="B7" s="165" t="s">
        <v>89</v>
      </c>
      <c r="C7" s="165"/>
      <c r="D7" s="166" t="s">
        <v>90</v>
      </c>
      <c r="E7" s="167" t="s">
        <v>824</v>
      </c>
    </row>
    <row r="8" spans="1:5" ht="53.25" customHeight="1">
      <c r="A8" s="164"/>
      <c r="B8" s="165"/>
      <c r="C8" s="165"/>
      <c r="D8" s="166"/>
      <c r="E8" s="167"/>
    </row>
    <row r="9" spans="1:5" s="17" customFormat="1" ht="16.5" customHeight="1">
      <c r="A9"/>
      <c r="B9" s="16">
        <v>1</v>
      </c>
      <c r="C9" s="168" t="s">
        <v>91</v>
      </c>
      <c r="D9" s="168"/>
      <c r="E9" s="168"/>
    </row>
    <row r="10" spans="1:5" ht="51">
      <c r="A10" s="18" t="s">
        <v>92</v>
      </c>
      <c r="B10" s="18" t="s">
        <v>92</v>
      </c>
      <c r="C10" s="19" t="s">
        <v>93</v>
      </c>
      <c r="D10" s="20" t="s">
        <v>94</v>
      </c>
      <c r="E10" s="21">
        <f>IF(DATI_IND_SINT!$C$9&lt;&gt;0,((DATI_IND_SINT!$C$7+DATI_IND_SINT!$C$3+DATI_IND_SINT!$C$4-DATI_IND_SINT!$C$5+DATI_IND_SINT!$C$6+DATI_IND_SINT!$C$27+DATI_IND_SINT!$C$61)/DATI_IND_SINT!$C$9),0)*100</f>
        <v>31.624255960305437</v>
      </c>
    </row>
    <row r="11" spans="1:5" s="26" customFormat="1" ht="17.25" customHeight="1">
      <c r="A11"/>
      <c r="B11" s="22">
        <v>2</v>
      </c>
      <c r="C11" s="23" t="s">
        <v>95</v>
      </c>
      <c r="D11" s="24"/>
      <c r="E11" s="25"/>
    </row>
    <row r="12" spans="1:5" ht="25.5">
      <c r="A12" s="27" t="s">
        <v>96</v>
      </c>
      <c r="B12" s="27" t="s">
        <v>96</v>
      </c>
      <c r="C12" s="20" t="s">
        <v>97</v>
      </c>
      <c r="D12" s="20" t="s">
        <v>98</v>
      </c>
      <c r="E12" s="28">
        <f>IF(DATI_IND_SINT!$C$11&lt;&gt;0,(DATI_IND_SINT!$C$9/DATI_IND_SINT!$C$11),0)*100</f>
        <v>80.95939532276448</v>
      </c>
    </row>
    <row r="13" spans="1:5" ht="25.5">
      <c r="A13" s="27" t="s">
        <v>99</v>
      </c>
      <c r="B13" s="27" t="s">
        <v>99</v>
      </c>
      <c r="C13" s="20" t="s">
        <v>100</v>
      </c>
      <c r="D13" s="20" t="s">
        <v>101</v>
      </c>
      <c r="E13" s="28">
        <f>IF(DATI_IND_SINT!$C$12&lt;&gt;0,(DATI_IND_SINT!$C$9/DATI_IND_SINT!$C$12),0)*100</f>
        <v>72.2864663149745</v>
      </c>
    </row>
    <row r="14" spans="1:5" ht="38.25">
      <c r="A14" s="27" t="s">
        <v>102</v>
      </c>
      <c r="B14" s="27" t="s">
        <v>102</v>
      </c>
      <c r="C14" s="20" t="s">
        <v>103</v>
      </c>
      <c r="D14" s="29" t="s">
        <v>104</v>
      </c>
      <c r="E14" s="28">
        <f>IF(DATI_IND_SINT!$C$11&lt;&gt;0,(DATI_IND_SINT!$C$13/DATI_IND_SINT!$C$11),0)*100</f>
        <v>57.32872235355854</v>
      </c>
    </row>
    <row r="15" spans="1:5" ht="38.25">
      <c r="A15" s="27" t="s">
        <v>105</v>
      </c>
      <c r="B15" s="27" t="s">
        <v>105</v>
      </c>
      <c r="C15" s="20" t="s">
        <v>106</v>
      </c>
      <c r="D15" s="29" t="s">
        <v>107</v>
      </c>
      <c r="E15" s="28">
        <f>IF(DATI_IND_SINT!$C$12&lt;&gt;0,(DATI_IND_SINT!$C$13/DATI_IND_SINT!$C$12),0)*100</f>
        <v>51.18727407448637</v>
      </c>
    </row>
    <row r="16" spans="1:5" ht="25.5">
      <c r="A16" s="27" t="s">
        <v>108</v>
      </c>
      <c r="B16" s="27" t="s">
        <v>108</v>
      </c>
      <c r="C16" s="20" t="s">
        <v>109</v>
      </c>
      <c r="D16" s="20" t="s">
        <v>110</v>
      </c>
      <c r="E16" s="28">
        <f>IF(DATI_IND_SINT!$C$15&lt;&gt;0,(DATI_IND_SINT!$C$14/DATI_IND_SINT!$C$15),0)*100</f>
        <v>70.62359625694576</v>
      </c>
    </row>
    <row r="17" spans="1:5" ht="25.5">
      <c r="A17" s="27" t="s">
        <v>111</v>
      </c>
      <c r="B17" s="27" t="s">
        <v>111</v>
      </c>
      <c r="C17" s="20" t="s">
        <v>112</v>
      </c>
      <c r="D17" s="20" t="s">
        <v>113</v>
      </c>
      <c r="E17" s="28">
        <f>IF(DATI_IND_SINT!$C$16&lt;&gt;0,(DATI_IND_SINT!$C$14/DATI_IND_SINT!$C$16),0)*100</f>
        <v>65.77117113643551</v>
      </c>
    </row>
    <row r="18" spans="1:5" ht="38.25">
      <c r="A18" s="27" t="s">
        <v>114</v>
      </c>
      <c r="B18" s="27" t="s">
        <v>114</v>
      </c>
      <c r="C18" s="20" t="s">
        <v>115</v>
      </c>
      <c r="D18" s="29" t="s">
        <v>116</v>
      </c>
      <c r="E18" s="28">
        <f>IF(DATI_IND_SINT!$C$15&lt;&gt;0,(DATI_IND_SINT!$C$17/DATI_IND_SINT!$C$15),0)*100</f>
        <v>50.46731261553392</v>
      </c>
    </row>
    <row r="19" spans="1:5" ht="38.25">
      <c r="A19" s="27" t="s">
        <v>117</v>
      </c>
      <c r="B19" s="27" t="s">
        <v>117</v>
      </c>
      <c r="C19" s="20" t="s">
        <v>118</v>
      </c>
      <c r="D19" s="29" t="s">
        <v>119</v>
      </c>
      <c r="E19" s="28">
        <f>IF(DATI_IND_SINT!$C$16&lt;&gt;0,(DATI_IND_SINT!$C$17/DATI_IND_SINT!$C$16),0)*100</f>
        <v>46.99979087380195</v>
      </c>
    </row>
    <row r="20" spans="1:5" s="17" customFormat="1" ht="16.5">
      <c r="A20"/>
      <c r="B20" s="22">
        <v>3</v>
      </c>
      <c r="C20" s="23" t="s">
        <v>120</v>
      </c>
      <c r="D20" s="24"/>
      <c r="E20" s="25"/>
    </row>
    <row r="21" spans="1:5" ht="28.5" customHeight="1">
      <c r="A21" s="27" t="s">
        <v>121</v>
      </c>
      <c r="B21" s="27" t="s">
        <v>121</v>
      </c>
      <c r="C21" s="20" t="s">
        <v>122</v>
      </c>
      <c r="D21" s="20" t="s">
        <v>123</v>
      </c>
      <c r="E21" s="28">
        <f>IF(DATI_IND_SINT!$C$19&lt;&gt;0,(DATI_IND_SINT!$C$18/DATI_IND_SINT!$C$19),0)*100</f>
        <v>0</v>
      </c>
    </row>
    <row r="22" spans="1:5" ht="12.75">
      <c r="A22" s="27" t="s">
        <v>124</v>
      </c>
      <c r="B22" s="27" t="s">
        <v>124</v>
      </c>
      <c r="C22" s="20" t="s">
        <v>125</v>
      </c>
      <c r="D22" s="20" t="s">
        <v>126</v>
      </c>
      <c r="E22" s="28">
        <f>IF(DATI_IND_SINT!$C$19&lt;&gt;0,(DATI_IND_SINT!$C$20/DATI_IND_SINT!$C$19),0)*100</f>
        <v>0</v>
      </c>
    </row>
    <row r="23" spans="2:5" ht="15.75">
      <c r="B23" s="30">
        <v>4</v>
      </c>
      <c r="C23" s="31" t="s">
        <v>127</v>
      </c>
      <c r="D23" s="20"/>
      <c r="E23" s="32"/>
    </row>
    <row r="24" spans="1:5" ht="63.75">
      <c r="A24" s="27" t="s">
        <v>128</v>
      </c>
      <c r="B24" s="27" t="s">
        <v>128</v>
      </c>
      <c r="C24" s="20" t="s">
        <v>129</v>
      </c>
      <c r="D24" s="33" t="s">
        <v>130</v>
      </c>
      <c r="E24" s="34">
        <f>IF(DATI_IND_SINT!$C$21-DATI_IND_SINT!$C$22+DATI_IND_SINT!$C$6-DATI_IND_SINT!$C$5&lt;&gt;0,(DATI_IND_SINT!$C$3+DATI_IND_SINT!$C$4+DATI_IND_SINT!$C$6-DATI_IND_SINT!$C$5)/(DATI_IND_SINT!$C$21-DATI_IND_SINT!$C$22+DATI_IND_SINT!$C$6-DATI_IND_SINT!$C$5),0)*100</f>
        <v>16.220790080247564</v>
      </c>
    </row>
    <row r="25" spans="1:5" ht="76.5">
      <c r="A25" s="27" t="s">
        <v>131</v>
      </c>
      <c r="B25" s="27" t="s">
        <v>131</v>
      </c>
      <c r="C25" s="20" t="s">
        <v>132</v>
      </c>
      <c r="D25" s="35" t="s">
        <v>133</v>
      </c>
      <c r="E25" s="34">
        <f>IF(DATI_IND_SINT!$C$3+DATI_IND_SINT!$C$4+DATI_IND_SINT!$C$6-DATI_IND_SINT!$C$5&lt;&gt;0,(DATI_IND_SINT!$C$23+DATI_IND_SINT!$C$6-DATI_IND_SINT!$C$5)/(DATI_IND_SINT!$C$3+DATI_IND_SINT!$C$4+DATI_IND_SINT!$C$6-DATI_IND_SINT!$C$5),0)*100</f>
        <v>16.65281980600991</v>
      </c>
    </row>
    <row r="26" spans="1:5" ht="96" customHeight="1">
      <c r="A26" s="27" t="s">
        <v>134</v>
      </c>
      <c r="B26" s="27" t="s">
        <v>134</v>
      </c>
      <c r="C26" s="35" t="s">
        <v>135</v>
      </c>
      <c r="D26" s="35" t="s">
        <v>136</v>
      </c>
      <c r="E26" s="34">
        <f>IF(DATI_IND_SINT!$C$3+DATI_IND_SINT!$C$4+DATI_IND_SINT!$C$6-DATI_IND_SINT!$C$5&lt;&gt;0,DATI_IND_SINT!$C$24/(DATI_IND_SINT!$C$3+DATI_IND_SINT!$C$4+DATI_IND_SINT!$C$6-DATI_IND_SINT!$C$5),0)*100</f>
        <v>12.51967347581824</v>
      </c>
    </row>
    <row r="27" spans="1:5" ht="63.75">
      <c r="A27" s="27" t="s">
        <v>137</v>
      </c>
      <c r="B27" s="27" t="s">
        <v>137</v>
      </c>
      <c r="C27" s="20" t="s">
        <v>138</v>
      </c>
      <c r="D27" s="36" t="s">
        <v>139</v>
      </c>
      <c r="E27" s="34">
        <f>IF(DATI_IND_SINT!$C$25&lt;&gt;0,(DATI_IND_SINT!$C$3+DATI_IND_SINT!$C$4+DATI_IND_SINT!$C$6-DATI_IND_SINT!$C$5)/DATI_IND_SINT!$C$25,0)</f>
        <v>54.46528158031537</v>
      </c>
    </row>
    <row r="28" spans="2:5" ht="15.75">
      <c r="B28" s="30">
        <v>5</v>
      </c>
      <c r="C28" s="31" t="s">
        <v>140</v>
      </c>
      <c r="D28" s="37"/>
      <c r="E28" s="38"/>
    </row>
    <row r="29" spans="1:5" ht="54.75" customHeight="1">
      <c r="A29" s="27" t="s">
        <v>141</v>
      </c>
      <c r="B29" s="27" t="s">
        <v>141</v>
      </c>
      <c r="C29" s="20" t="s">
        <v>142</v>
      </c>
      <c r="D29" s="20" t="s">
        <v>143</v>
      </c>
      <c r="E29" s="28">
        <f>IF(DATI_IND_SINT!$C$21&lt;&gt;0,DATI_IND_SINT!$C$26/DATI_IND_SINT!$C$21,0)*100</f>
        <v>33.14330620099107</v>
      </c>
    </row>
    <row r="30" spans="2:5" ht="15.75">
      <c r="B30" s="30">
        <v>6</v>
      </c>
      <c r="C30" s="31" t="s">
        <v>144</v>
      </c>
      <c r="D30" s="37"/>
      <c r="E30" s="38"/>
    </row>
    <row r="31" spans="1:5" ht="25.5">
      <c r="A31" s="18" t="s">
        <v>145</v>
      </c>
      <c r="B31" s="18" t="s">
        <v>145</v>
      </c>
      <c r="C31" s="19" t="s">
        <v>146</v>
      </c>
      <c r="D31" s="36" t="s">
        <v>147</v>
      </c>
      <c r="E31" s="21">
        <f>IF(DATI_IND_SINT!$C$9&lt;&gt;0,DATI_IND_SINT!$C$27/DATI_IND_SINT!$C$9,0)*100</f>
        <v>3.6861617809994023</v>
      </c>
    </row>
    <row r="32" spans="1:5" ht="25.5">
      <c r="A32" s="27" t="s">
        <v>148</v>
      </c>
      <c r="B32" s="27" t="s">
        <v>148</v>
      </c>
      <c r="C32" s="20" t="s">
        <v>149</v>
      </c>
      <c r="D32" s="20" t="s">
        <v>150</v>
      </c>
      <c r="E32" s="28">
        <f>IF(DATI_IND_SINT!$C$27&lt;&gt;0,DATI_IND_SINT!$C$28/DATI_IND_SINT!$C$27,0)*100</f>
        <v>0</v>
      </c>
    </row>
    <row r="33" spans="1:5" ht="25.5">
      <c r="A33" s="27" t="s">
        <v>151</v>
      </c>
      <c r="B33" s="27" t="s">
        <v>151</v>
      </c>
      <c r="C33" s="20" t="s">
        <v>152</v>
      </c>
      <c r="D33" s="20" t="s">
        <v>153</v>
      </c>
      <c r="E33" s="28">
        <f>IF(DATI_IND_SINT!$C$27&lt;&gt;0,DATI_IND_SINT!$C$29/DATI_IND_SINT!$C$27,0)*100</f>
        <v>0</v>
      </c>
    </row>
    <row r="34" spans="2:5" ht="15.75">
      <c r="B34" s="30">
        <v>7</v>
      </c>
      <c r="C34" s="31" t="s">
        <v>154</v>
      </c>
      <c r="D34" s="37"/>
      <c r="E34" s="38"/>
    </row>
    <row r="35" spans="1:5" ht="25.5">
      <c r="A35" s="27" t="s">
        <v>155</v>
      </c>
      <c r="B35" s="27" t="s">
        <v>155</v>
      </c>
      <c r="C35" s="19" t="s">
        <v>156</v>
      </c>
      <c r="D35" s="36" t="s">
        <v>157</v>
      </c>
      <c r="E35" s="28">
        <f>IF(DATI_IND_SINT!$C$32&lt;&gt;0,(DATI_IND_SINT!$C$30+DATI_IND_SINT!$C$31)/DATI_IND_SINT!$C$32,0)*100</f>
        <v>49.11607183308313</v>
      </c>
    </row>
    <row r="36" spans="1:5" ht="51">
      <c r="A36" s="18" t="s">
        <v>158</v>
      </c>
      <c r="B36" s="18" t="s">
        <v>158</v>
      </c>
      <c r="C36" s="19" t="s">
        <v>159</v>
      </c>
      <c r="D36" s="36" t="s">
        <v>160</v>
      </c>
      <c r="E36" s="39">
        <f>IF(DATI_IND_SINT!$C$25&lt;&gt;0,DATI_IND_SINT!$C$30/DATI_IND_SINT!$C$25,0)</f>
        <v>316.02347773349504</v>
      </c>
    </row>
    <row r="37" spans="1:5" ht="38.25">
      <c r="A37" s="18" t="s">
        <v>161</v>
      </c>
      <c r="B37" s="18" t="s">
        <v>161</v>
      </c>
      <c r="C37" s="19" t="s">
        <v>162</v>
      </c>
      <c r="D37" s="36" t="s">
        <v>163</v>
      </c>
      <c r="E37" s="39">
        <f>IF(DATI_IND_SINT!$C$25&lt;&gt;0,DATI_IND_SINT!$C$31/DATI_IND_SINT!$C$25,0)</f>
        <v>12.065784092878184</v>
      </c>
    </row>
    <row r="38" spans="1:5" ht="51">
      <c r="A38" s="18" t="s">
        <v>164</v>
      </c>
      <c r="B38" s="18" t="s">
        <v>164</v>
      </c>
      <c r="C38" s="19" t="s">
        <v>165</v>
      </c>
      <c r="D38" s="36" t="s">
        <v>166</v>
      </c>
      <c r="E38" s="39">
        <f>IF(DATI_IND_SINT!$C$25&lt;&gt;0,(DATI_IND_SINT!$C$31+DATI_IND_SINT!$C$30)/DATI_IND_SINT!$C$25,0)</f>
        <v>328.0892618263732</v>
      </c>
    </row>
    <row r="39" spans="1:5" ht="25.5">
      <c r="A39" s="18" t="s">
        <v>167</v>
      </c>
      <c r="B39" s="18" t="s">
        <v>167</v>
      </c>
      <c r="C39" s="19" t="s">
        <v>168</v>
      </c>
      <c r="D39" s="35" t="s">
        <v>169</v>
      </c>
      <c r="E39" s="39">
        <f>IF(DATI_IND_SINT!$C$30+DATI_IND_SINT!$C$31&lt;&gt;0,(DATI_IND_SINT!$C$9-DATI_IND_SINT!$C$21)/(DATI_IND_SINT!$C$30+DATI_IND_SINT!$C$31),0)*100</f>
        <v>16.90230014566417</v>
      </c>
    </row>
    <row r="40" spans="1:5" ht="25.5">
      <c r="A40" s="18" t="s">
        <v>170</v>
      </c>
      <c r="B40" s="18" t="s">
        <v>170</v>
      </c>
      <c r="C40" s="19" t="s">
        <v>171</v>
      </c>
      <c r="D40" s="35" t="s">
        <v>172</v>
      </c>
      <c r="E40" s="39">
        <f>IF(DATI_IND_SINT!$C$30+DATI_IND_SINT!$C$31&lt;&gt;0,(DATI_IND_SINT!$C$33-DATI_IND_SINT!$C$34)/(DATI_IND_SINT!$C$30+DATI_IND_SINT!$C$31),0)*100</f>
        <v>0</v>
      </c>
    </row>
    <row r="41" spans="1:5" ht="51">
      <c r="A41" s="18" t="s">
        <v>173</v>
      </c>
      <c r="B41" s="18" t="s">
        <v>173</v>
      </c>
      <c r="C41" s="19" t="s">
        <v>174</v>
      </c>
      <c r="D41" s="35" t="s">
        <v>175</v>
      </c>
      <c r="E41" s="39">
        <f>IF(DATI_IND_SINT!$C$30+DATI_IND_SINT!$C$31&lt;&gt;0,(DATI_IND_SINT!$C$35)/(DATI_IND_SINT!$C$30+DATI_IND_SINT!$C$31),0)*100</f>
        <v>0</v>
      </c>
    </row>
    <row r="42" spans="2:5" ht="15.75" customHeight="1">
      <c r="B42" s="40">
        <v>8</v>
      </c>
      <c r="C42" s="169" t="s">
        <v>176</v>
      </c>
      <c r="D42" s="169"/>
      <c r="E42" s="169"/>
    </row>
    <row r="43" spans="1:5" ht="25.5">
      <c r="A43" s="18" t="s">
        <v>177</v>
      </c>
      <c r="B43" s="18" t="s">
        <v>177</v>
      </c>
      <c r="C43" s="19" t="s">
        <v>178</v>
      </c>
      <c r="D43" s="35" t="s">
        <v>179</v>
      </c>
      <c r="E43" s="39">
        <f>IF(DATI_IND_SINT!$C$37&lt;&gt;0,DATI_IND_SINT!$C$36/DATI_IND_SINT!$C$37,0)*100</f>
        <v>76.2083730720119</v>
      </c>
    </row>
    <row r="44" spans="1:5" ht="38.25">
      <c r="A44" s="18" t="s">
        <v>180</v>
      </c>
      <c r="B44" s="18" t="s">
        <v>180</v>
      </c>
      <c r="C44" s="19" t="s">
        <v>181</v>
      </c>
      <c r="D44" s="35" t="s">
        <v>182</v>
      </c>
      <c r="E44" s="39">
        <f>IF(DATI_IND_SINT!$C$39&lt;&gt;0,DATI_IND_SINT!$C$38/DATI_IND_SINT!$C$39,0)*100</f>
        <v>82.76109495773836</v>
      </c>
    </row>
    <row r="45" spans="1:5" ht="38.25">
      <c r="A45" s="18" t="s">
        <v>183</v>
      </c>
      <c r="B45" s="18" t="s">
        <v>183</v>
      </c>
      <c r="C45" s="19" t="s">
        <v>184</v>
      </c>
      <c r="D45" s="35" t="s">
        <v>185</v>
      </c>
      <c r="E45" s="39">
        <f>IF(DATI_IND_SINT!$C$41&lt;&gt;0,DATI_IND_SINT!$C$40/DATI_IND_SINT!$C$41,0)*100</f>
        <v>0</v>
      </c>
    </row>
    <row r="46" spans="1:5" ht="33" customHeight="1">
      <c r="A46" s="18" t="s">
        <v>186</v>
      </c>
      <c r="B46" s="18" t="s">
        <v>186</v>
      </c>
      <c r="C46" s="19" t="s">
        <v>187</v>
      </c>
      <c r="D46" s="35" t="s">
        <v>188</v>
      </c>
      <c r="E46" s="39">
        <f>IF(DATI_IND_SINT!$C$43&lt;&gt;0,DATI_IND_SINT!$C$42/DATI_IND_SINT!$C$43,0)*100</f>
        <v>64.04176551926531</v>
      </c>
    </row>
    <row r="47" spans="1:5" ht="25.5">
      <c r="A47" s="18" t="s">
        <v>189</v>
      </c>
      <c r="B47" s="18" t="s">
        <v>189</v>
      </c>
      <c r="C47" s="19" t="s">
        <v>190</v>
      </c>
      <c r="D47" s="35" t="s">
        <v>191</v>
      </c>
      <c r="E47" s="39">
        <f>IF(DATI_IND_SINT!$C$45&lt;&gt;0,DATI_IND_SINT!$C$44/DATI_IND_SINT!$C$45,0)*100</f>
        <v>7.924706362924383</v>
      </c>
    </row>
    <row r="48" spans="1:5" ht="38.25">
      <c r="A48" s="18" t="s">
        <v>192</v>
      </c>
      <c r="B48" s="18" t="s">
        <v>192</v>
      </c>
      <c r="C48" s="19" t="s">
        <v>193</v>
      </c>
      <c r="D48" s="35" t="s">
        <v>194</v>
      </c>
      <c r="E48" s="39">
        <f>IF(DATI_IND_SINT!$C$47&lt;&gt;0,DATI_IND_SINT!$C$46/DATI_IND_SINT!$C$47,0)*100</f>
        <v>0</v>
      </c>
    </row>
    <row r="49" spans="2:5" ht="15.75" customHeight="1">
      <c r="B49" s="30">
        <v>9</v>
      </c>
      <c r="C49" s="170" t="s">
        <v>195</v>
      </c>
      <c r="D49" s="170"/>
      <c r="E49" s="170"/>
    </row>
    <row r="50" spans="1:5" ht="81.75" customHeight="1">
      <c r="A50" s="18" t="s">
        <v>196</v>
      </c>
      <c r="B50" s="18" t="s">
        <v>196</v>
      </c>
      <c r="C50" s="19" t="s">
        <v>197</v>
      </c>
      <c r="D50" s="36" t="s">
        <v>198</v>
      </c>
      <c r="E50" s="39">
        <f>IF((DATI_IND_SINT!$C$49+DATI_IND_SINT!$C$30)&lt;&gt;0,(DATI_IND_SINT!$C$48+DATI_IND_SINT!$C$50)/(DATI_IND_SINT!$C$49+DATI_IND_SINT!$C$30),0)*100</f>
        <v>80.19078926441688</v>
      </c>
    </row>
    <row r="51" spans="1:5" ht="78" customHeight="1">
      <c r="A51" s="18" t="s">
        <v>199</v>
      </c>
      <c r="B51" s="18" t="s">
        <v>199</v>
      </c>
      <c r="C51" s="19" t="s">
        <v>200</v>
      </c>
      <c r="D51" s="36" t="s">
        <v>201</v>
      </c>
      <c r="E51" s="39">
        <f>IF((DATI_IND_SINT!$C$53+DATI_IND_SINT!$C$54)&lt;&gt;0,(DATI_IND_SINT!$C$51+DATI_IND_SINT!$C$52)/(DATI_IND_SINT!$C$53+DATI_IND_SINT!$C$54),0)*100</f>
        <v>68.28716372270128</v>
      </c>
    </row>
    <row r="52" spans="1:5" ht="140.25">
      <c r="A52" s="18" t="s">
        <v>202</v>
      </c>
      <c r="B52" s="18" t="s">
        <v>202</v>
      </c>
      <c r="C52" s="19" t="s">
        <v>203</v>
      </c>
      <c r="D52" s="36" t="s">
        <v>204</v>
      </c>
      <c r="E52" s="39">
        <f>IF(DATI_IND_SINT!$C$56&lt;&gt;0,DATI_IND_SINT!$C$55/DATI_IND_SINT!$C$56,0)*100</f>
        <v>68.89604675052826</v>
      </c>
    </row>
    <row r="53" spans="1:5" ht="177" customHeight="1">
      <c r="A53" s="18" t="s">
        <v>205</v>
      </c>
      <c r="B53" s="18" t="s">
        <v>205</v>
      </c>
      <c r="C53" s="19" t="s">
        <v>206</v>
      </c>
      <c r="D53" s="36" t="s">
        <v>207</v>
      </c>
      <c r="E53" s="39">
        <f>IF(DATI_IND_SINT!$C$58&lt;&gt;0,DATI_IND_SINT!$C$57/DATI_IND_SINT!$C$58,0)*100</f>
        <v>19.09589687446179</v>
      </c>
    </row>
    <row r="54" spans="1:5" s="26" customFormat="1" ht="57.75" customHeight="1">
      <c r="A54" s="18" t="s">
        <v>208</v>
      </c>
      <c r="B54" s="18" t="s">
        <v>208</v>
      </c>
      <c r="C54" s="20" t="s">
        <v>209</v>
      </c>
      <c r="D54" s="35" t="s">
        <v>210</v>
      </c>
      <c r="E54" s="34">
        <f>DATI_IND_SINT!$C$59</f>
        <v>0</v>
      </c>
    </row>
    <row r="55" spans="2:5" ht="15.75" customHeight="1">
      <c r="B55" s="30">
        <v>10</v>
      </c>
      <c r="C55" s="170" t="s">
        <v>211</v>
      </c>
      <c r="D55" s="170"/>
      <c r="E55" s="170"/>
    </row>
    <row r="56" spans="1:5" ht="12.75">
      <c r="A56" s="27" t="s">
        <v>212</v>
      </c>
      <c r="B56" s="27" t="s">
        <v>212</v>
      </c>
      <c r="C56" s="20" t="s">
        <v>213</v>
      </c>
      <c r="D56" s="20" t="s">
        <v>214</v>
      </c>
      <c r="E56" s="28">
        <f>IF(DATI_IND_SINT!$C$62&lt;&gt;0,DATI_IND_SINT!$C$60/DATI_IND_SINT!$C$62,0)*100</f>
        <v>0</v>
      </c>
    </row>
    <row r="57" spans="1:5" ht="25.5">
      <c r="A57" s="27" t="s">
        <v>215</v>
      </c>
      <c r="B57" s="27" t="s">
        <v>215</v>
      </c>
      <c r="C57" s="20" t="s">
        <v>216</v>
      </c>
      <c r="D57" s="35" t="s">
        <v>217</v>
      </c>
      <c r="E57" s="34">
        <f>IF(DATI_IND_SINT!$C$62&lt;&gt;0,(DATI_IND_SINT!$C$61-DATI_IND_SINT!$C$60)/DATI_IND_SINT!$C$62,0)*100</f>
        <v>8.772717706158385</v>
      </c>
    </row>
    <row r="58" spans="1:5" ht="119.25" customHeight="1">
      <c r="A58" s="18" t="s">
        <v>218</v>
      </c>
      <c r="B58" s="18" t="s">
        <v>218</v>
      </c>
      <c r="C58" s="19" t="s">
        <v>219</v>
      </c>
      <c r="D58" s="35" t="s">
        <v>220</v>
      </c>
      <c r="E58" s="39">
        <f>IF(DATI_IND_SINT!$C$9&lt;&gt;0,(DATI_IND_SINT!$C$27-DATI_IND_SINT!$C$28-DATI_IND_SINT!$C$29+DATI_IND_SINT!$C$61-DATI_IND_SINT!$C$60-DATI_IND_SINT!$C$63+DATI_IND_SINT!$C$64+DATI_IND_SINT!$C$65)/DATI_IND_SINT!$C$9,0)*100</f>
        <v>17.84788702960871</v>
      </c>
    </row>
    <row r="59" spans="1:5" ht="38.25">
      <c r="A59" s="27" t="s">
        <v>221</v>
      </c>
      <c r="B59" s="27" t="s">
        <v>221</v>
      </c>
      <c r="C59" s="20" t="s">
        <v>222</v>
      </c>
      <c r="D59" s="35" t="s">
        <v>223</v>
      </c>
      <c r="E59" s="34">
        <f>IF(DATI_IND_SINT!$C$25&lt;&gt;0,DATI_IND_SINT!$C$8/DATI_IND_SINT!$C$25,0)</f>
        <v>585.5759989603188</v>
      </c>
    </row>
    <row r="60" spans="2:5" ht="18.75" customHeight="1">
      <c r="B60" s="30">
        <v>11</v>
      </c>
      <c r="C60" s="169" t="s">
        <v>224</v>
      </c>
      <c r="D60" s="169"/>
      <c r="E60" s="169"/>
    </row>
    <row r="61" spans="1:5" ht="12.75">
      <c r="A61" s="18" t="s">
        <v>225</v>
      </c>
      <c r="B61" s="18" t="s">
        <v>225</v>
      </c>
      <c r="C61" s="19" t="s">
        <v>226</v>
      </c>
      <c r="D61" s="36" t="s">
        <v>227</v>
      </c>
      <c r="E61" s="39">
        <f>IF(DATI_IND_SINT!$C$66&lt;&gt;0,DATI_IND_SINT!$C$67/DATI_IND_SINT!$C$66,0)*100</f>
        <v>18.65210404277263</v>
      </c>
    </row>
    <row r="62" spans="1:5" ht="12.75">
      <c r="A62" s="18" t="s">
        <v>228</v>
      </c>
      <c r="B62" s="18" t="s">
        <v>228</v>
      </c>
      <c r="C62" s="19" t="s">
        <v>229</v>
      </c>
      <c r="D62" s="36" t="s">
        <v>230</v>
      </c>
      <c r="E62" s="39">
        <f>IF(DATI_IND_SINT!$C$66&lt;&gt;0,DATI_IND_SINT!$C$68/DATI_IND_SINT!$C$66,0)*100</f>
        <v>0</v>
      </c>
    </row>
    <row r="63" spans="1:5" ht="12.75">
      <c r="A63" s="18" t="s">
        <v>231</v>
      </c>
      <c r="B63" s="18" t="s">
        <v>231</v>
      </c>
      <c r="C63" s="19" t="s">
        <v>232</v>
      </c>
      <c r="D63" s="36" t="s">
        <v>233</v>
      </c>
      <c r="E63" s="39">
        <f>IF(DATI_IND_SINT!$C$66&lt;&gt;0,DATI_IND_SINT!$C$69/DATI_IND_SINT!$C$66,0)*100</f>
        <v>15.987130553209003</v>
      </c>
    </row>
    <row r="64" spans="1:5" ht="12.75">
      <c r="A64" s="18" t="s">
        <v>234</v>
      </c>
      <c r="B64" s="18" t="s">
        <v>234</v>
      </c>
      <c r="C64" s="19" t="s">
        <v>235</v>
      </c>
      <c r="D64" s="36" t="s">
        <v>236</v>
      </c>
      <c r="E64" s="39">
        <f>IF(DATI_IND_SINT!$C$66&lt;&gt;0,DATI_IND_SINT!$C$70/DATI_IND_SINT!$C$66,0)*100</f>
        <v>65.36076540401837</v>
      </c>
    </row>
    <row r="65" spans="2:5" ht="15.75" customHeight="1">
      <c r="B65" s="30">
        <v>12</v>
      </c>
      <c r="C65" s="170" t="s">
        <v>237</v>
      </c>
      <c r="D65" s="170"/>
      <c r="E65" s="170"/>
    </row>
    <row r="66" spans="1:5" ht="25.5">
      <c r="A66" s="18" t="s">
        <v>238</v>
      </c>
      <c r="B66" s="18" t="s">
        <v>238</v>
      </c>
      <c r="C66" s="19" t="s">
        <v>239</v>
      </c>
      <c r="D66" s="35" t="s">
        <v>240</v>
      </c>
      <c r="E66" s="39">
        <f>IF(DATI_IND_SINT!$C$71&lt;&gt;0,(DATI_IND_SINT!$C$71-DATI_IND_SINT!$C$72)/DATI_IND_SINT!$C$71,0)*100</f>
        <v>0</v>
      </c>
    </row>
    <row r="67" spans="1:5" ht="39" customHeight="1">
      <c r="A67" s="18" t="s">
        <v>241</v>
      </c>
      <c r="B67" s="18" t="s">
        <v>241</v>
      </c>
      <c r="C67" s="19" t="s">
        <v>242</v>
      </c>
      <c r="D67" s="35" t="s">
        <v>243</v>
      </c>
      <c r="E67" s="39">
        <f>IF(DATI_IND_SINT!$C$71&lt;&gt;0,(DATI_IND_SINT!$C$72-DATI_IND_SINT!$C$71)/DATI_IND_SINT!$C$71,0)*100</f>
        <v>0</v>
      </c>
    </row>
    <row r="68" spans="1:5" ht="12.75">
      <c r="A68" s="18" t="s">
        <v>244</v>
      </c>
      <c r="B68" s="18" t="s">
        <v>244</v>
      </c>
      <c r="C68" s="19" t="s">
        <v>245</v>
      </c>
      <c r="D68" s="36" t="s">
        <v>246</v>
      </c>
      <c r="E68" s="39">
        <f>IF(DATI_IND_SINT!$C$73&lt;&gt;0,DATI_IND_SINT!$C$72/DATI_IND_SINT!$C$73,0)*100</f>
        <v>0</v>
      </c>
    </row>
    <row r="69" spans="1:5" ht="25.5">
      <c r="A69" s="18" t="s">
        <v>247</v>
      </c>
      <c r="B69" s="18" t="s">
        <v>247</v>
      </c>
      <c r="C69" s="35" t="s">
        <v>248</v>
      </c>
      <c r="D69" s="35" t="s">
        <v>249</v>
      </c>
      <c r="E69" s="34">
        <f>IF(DATI_IND_SINT!$C$9&lt;&gt;0,DATI_IND_SINT!$C$7/DATI_IND_SINT!$C$9,0)*100</f>
        <v>0</v>
      </c>
    </row>
    <row r="70" spans="2:5" ht="15.75" customHeight="1">
      <c r="B70" s="40">
        <v>13</v>
      </c>
      <c r="C70" s="170" t="s">
        <v>250</v>
      </c>
      <c r="D70" s="170"/>
      <c r="E70" s="170"/>
    </row>
    <row r="71" spans="1:5" ht="12.75">
      <c r="A71" s="27" t="s">
        <v>251</v>
      </c>
      <c r="B71" s="27" t="s">
        <v>251</v>
      </c>
      <c r="C71" s="20" t="s">
        <v>252</v>
      </c>
      <c r="D71" s="20" t="s">
        <v>253</v>
      </c>
      <c r="E71" s="28">
        <f>IF(DATI_IND_SINT!$C$32&lt;&gt;0,DATI_IND_SINT!$C$75/DATI_IND_SINT!$C$32,0)*100</f>
        <v>0</v>
      </c>
    </row>
    <row r="72" spans="1:5" ht="45.75" customHeight="1">
      <c r="A72" s="27" t="s">
        <v>254</v>
      </c>
      <c r="B72" s="27" t="s">
        <v>254</v>
      </c>
      <c r="C72" s="20" t="s">
        <v>255</v>
      </c>
      <c r="D72" s="20" t="s">
        <v>256</v>
      </c>
      <c r="E72" s="28">
        <f>IF(DATI_IND_SINT!$C$9&lt;&gt;0,DATI_IND_SINT!$C$76/DATI_IND_SINT!$C$9,0)*100</f>
        <v>0</v>
      </c>
    </row>
    <row r="73" spans="1:5" ht="45.75" customHeight="1">
      <c r="A73" s="27" t="s">
        <v>257</v>
      </c>
      <c r="B73" s="27" t="s">
        <v>257</v>
      </c>
      <c r="C73" s="20" t="s">
        <v>258</v>
      </c>
      <c r="D73" s="20" t="s">
        <v>259</v>
      </c>
      <c r="E73" s="28">
        <f>IF(DATI_IND_SINT!$C$9&lt;&gt;0,DATI_IND_SINT!$C$81/DATI_IND_SINT!$C$9,0)*100</f>
        <v>0</v>
      </c>
    </row>
    <row r="74" spans="1:5" s="26" customFormat="1" ht="17.25" customHeight="1">
      <c r="A74"/>
      <c r="B74" s="41">
        <v>14</v>
      </c>
      <c r="C74" s="171" t="s">
        <v>260</v>
      </c>
      <c r="D74" s="171"/>
      <c r="E74" s="171"/>
    </row>
    <row r="75" spans="1:5" s="42" customFormat="1" ht="91.5" customHeight="1">
      <c r="A75" s="27" t="s">
        <v>261</v>
      </c>
      <c r="B75" s="27" t="s">
        <v>261</v>
      </c>
      <c r="C75" s="20" t="s">
        <v>262</v>
      </c>
      <c r="D75" s="35" t="s">
        <v>263</v>
      </c>
      <c r="E75" s="34">
        <f>IF(DATI_IND_SINT!$C$77&lt;&gt;0,(DATI_IND_SINT!$C$77-DATI_IND_SINT!$C$78)/DATI_IND_SINT!$C$77,0)*100</f>
        <v>20.777564604210443</v>
      </c>
    </row>
    <row r="76" spans="2:5" ht="15.75" customHeight="1">
      <c r="B76" s="40">
        <v>15</v>
      </c>
      <c r="C76" s="170" t="s">
        <v>264</v>
      </c>
      <c r="D76" s="170"/>
      <c r="E76" s="170"/>
    </row>
    <row r="77" spans="1:5" s="43" customFormat="1" ht="63.75">
      <c r="A77" s="18" t="s">
        <v>265</v>
      </c>
      <c r="B77" s="18" t="s">
        <v>265</v>
      </c>
      <c r="C77" s="20" t="s">
        <v>266</v>
      </c>
      <c r="D77" s="35" t="s">
        <v>267</v>
      </c>
      <c r="E77" s="21">
        <f>IF(DATI_IND_SINT!$C$9&lt;&gt;0,DATI_IND_SINT!$C$79/DATI_IND_SINT!$C$9,0)*100</f>
        <v>32.99239225205986</v>
      </c>
    </row>
    <row r="78" spans="1:5" s="43" customFormat="1" ht="90.75" customHeight="1">
      <c r="A78" s="18" t="s">
        <v>268</v>
      </c>
      <c r="B78" s="18" t="s">
        <v>268</v>
      </c>
      <c r="C78" s="20" t="s">
        <v>269</v>
      </c>
      <c r="D78" s="35" t="s">
        <v>270</v>
      </c>
      <c r="E78" s="21">
        <f>IF(DATI_IND_SINT!$C$21&lt;&gt;0,DATI_IND_SINT!$C$80/DATI_IND_SINT!$C$21,0)*100</f>
        <v>38.37509695505483</v>
      </c>
    </row>
    <row r="79" spans="2:5" ht="17.25" customHeight="1">
      <c r="B79" s="172" t="s">
        <v>271</v>
      </c>
      <c r="C79" s="172"/>
      <c r="D79" s="172"/>
      <c r="E79" s="172"/>
    </row>
    <row r="80" spans="2:5" ht="26.25" customHeight="1">
      <c r="B80" s="173" t="s">
        <v>272</v>
      </c>
      <c r="C80" s="173"/>
      <c r="D80" s="173"/>
      <c r="E80" s="173"/>
    </row>
    <row r="81" spans="2:5" ht="32.25" customHeight="1">
      <c r="B81" s="173" t="s">
        <v>273</v>
      </c>
      <c r="C81" s="173"/>
      <c r="D81" s="173"/>
      <c r="E81" s="173"/>
    </row>
    <row r="82" spans="2:5" ht="18.75" customHeight="1">
      <c r="B82" s="174" t="s">
        <v>274</v>
      </c>
      <c r="C82" s="174"/>
      <c r="D82" s="174"/>
      <c r="E82" s="174"/>
    </row>
    <row r="83" spans="1:5" s="44" customFormat="1" ht="18.75" customHeight="1">
      <c r="A83"/>
      <c r="B83" s="173" t="s">
        <v>275</v>
      </c>
      <c r="C83" s="173"/>
      <c r="D83" s="173"/>
      <c r="E83" s="173"/>
    </row>
    <row r="84" spans="1:5" s="26" customFormat="1" ht="18.75" customHeight="1">
      <c r="A84"/>
      <c r="B84" s="173" t="s">
        <v>276</v>
      </c>
      <c r="C84" s="173"/>
      <c r="D84" s="173"/>
      <c r="E84" s="173"/>
    </row>
    <row r="85" spans="1:5" s="26" customFormat="1" ht="18.75" customHeight="1">
      <c r="A85"/>
      <c r="B85" s="173" t="s">
        <v>277</v>
      </c>
      <c r="C85" s="173"/>
      <c r="D85" s="173"/>
      <c r="E85" s="173"/>
    </row>
    <row r="86" spans="1:5" s="26" customFormat="1" ht="18.75" customHeight="1">
      <c r="A86"/>
      <c r="B86" s="173" t="s">
        <v>278</v>
      </c>
      <c r="C86" s="173"/>
      <c r="D86" s="173"/>
      <c r="E86" s="173"/>
    </row>
    <row r="87" spans="2:5" ht="12.75">
      <c r="B87" s="174" t="s">
        <v>279</v>
      </c>
      <c r="C87" s="174"/>
      <c r="D87" s="174"/>
      <c r="E87" s="174"/>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45" hidden="1" customWidth="1"/>
    <col min="2" max="2" width="11.140625" style="46" customWidth="1"/>
    <col min="3" max="3" width="66.57421875" style="46" customWidth="1"/>
    <col min="4" max="4" width="18.00390625" style="47" customWidth="1"/>
    <col min="5" max="5" width="20.57421875" style="47" customWidth="1"/>
    <col min="6" max="6" width="17.421875" style="47" customWidth="1"/>
    <col min="7" max="10" width="20.8515625" style="47" customWidth="1"/>
    <col min="11" max="11" width="19.00390625" style="47" customWidth="1"/>
    <col min="12" max="16384" width="9.140625" style="47" customWidth="1"/>
  </cols>
  <sheetData>
    <row r="1" spans="1:11" ht="12.75" hidden="1">
      <c r="A1" s="45" t="s">
        <v>822</v>
      </c>
      <c r="B1" s="48"/>
      <c r="C1" s="49"/>
      <c r="D1" s="49" t="s">
        <v>1</v>
      </c>
      <c r="E1" s="50" t="s">
        <v>280</v>
      </c>
      <c r="F1" s="50" t="s">
        <v>281</v>
      </c>
      <c r="G1" s="47" t="s">
        <v>282</v>
      </c>
      <c r="H1" s="51" t="s">
        <v>283</v>
      </c>
      <c r="I1" s="51" t="s">
        <v>284</v>
      </c>
      <c r="J1" s="51" t="s">
        <v>285</v>
      </c>
      <c r="K1" s="52" t="s">
        <v>286</v>
      </c>
    </row>
    <row r="2" spans="1:11" ht="12.75">
      <c r="A2" s="45" t="s">
        <v>0</v>
      </c>
      <c r="B2" s="48"/>
      <c r="C2" s="49"/>
      <c r="D2" s="49"/>
      <c r="E2" s="50"/>
      <c r="F2" s="50"/>
      <c r="H2" s="51"/>
      <c r="I2" s="51"/>
      <c r="J2" s="51"/>
      <c r="K2" s="52" t="s">
        <v>287</v>
      </c>
    </row>
    <row r="3" spans="2:11" ht="18">
      <c r="B3" s="175" t="s">
        <v>85</v>
      </c>
      <c r="C3" s="175"/>
      <c r="D3" s="175"/>
      <c r="E3" s="175"/>
      <c r="F3" s="175"/>
      <c r="G3" s="175"/>
      <c r="H3" s="175"/>
      <c r="I3" s="175"/>
      <c r="J3" s="175"/>
      <c r="K3" s="175"/>
    </row>
    <row r="4" spans="2:11" ht="15.75">
      <c r="B4" s="176" t="s">
        <v>288</v>
      </c>
      <c r="C4" s="176"/>
      <c r="D4" s="176"/>
      <c r="E4" s="176"/>
      <c r="F4" s="176"/>
      <c r="G4" s="176"/>
      <c r="H4" s="176"/>
      <c r="I4" s="176"/>
      <c r="J4" s="176"/>
      <c r="K4" s="176"/>
    </row>
    <row r="5" spans="1:11" ht="27" customHeight="1">
      <c r="A5" s="45" t="s">
        <v>87</v>
      </c>
      <c r="B5" s="177" t="s">
        <v>823</v>
      </c>
      <c r="C5" s="177"/>
      <c r="D5" s="177"/>
      <c r="E5" s="177"/>
      <c r="F5" s="177"/>
      <c r="G5" s="177"/>
      <c r="H5" s="177"/>
      <c r="I5" s="177"/>
      <c r="J5" s="177"/>
      <c r="K5" s="177"/>
    </row>
    <row r="6" spans="2:11" ht="21" customHeight="1">
      <c r="B6" s="178" t="s">
        <v>289</v>
      </c>
      <c r="C6" s="179" t="s">
        <v>290</v>
      </c>
      <c r="D6" s="180" t="s">
        <v>291</v>
      </c>
      <c r="E6" s="180"/>
      <c r="F6" s="180"/>
      <c r="G6" s="181" t="s">
        <v>292</v>
      </c>
      <c r="H6" s="181"/>
      <c r="I6" s="181"/>
      <c r="J6" s="181"/>
      <c r="K6" s="181"/>
    </row>
    <row r="7" spans="2:11" ht="133.5" customHeight="1">
      <c r="B7" s="178"/>
      <c r="C7" s="179"/>
      <c r="D7" s="54" t="s">
        <v>293</v>
      </c>
      <c r="E7" s="54" t="s">
        <v>294</v>
      </c>
      <c r="F7" s="54" t="s">
        <v>295</v>
      </c>
      <c r="G7" s="55" t="s">
        <v>296</v>
      </c>
      <c r="H7" s="55" t="s">
        <v>297</v>
      </c>
      <c r="I7" s="55" t="s">
        <v>298</v>
      </c>
      <c r="J7" s="55" t="s">
        <v>299</v>
      </c>
      <c r="K7" s="55" t="s">
        <v>300</v>
      </c>
    </row>
    <row r="8" spans="2:11" ht="34.5" customHeight="1">
      <c r="B8" s="56" t="s">
        <v>301</v>
      </c>
      <c r="C8" s="57" t="s">
        <v>302</v>
      </c>
      <c r="D8" s="58"/>
      <c r="E8" s="58"/>
      <c r="F8" s="58"/>
      <c r="G8" s="58"/>
      <c r="H8" s="58"/>
      <c r="I8" s="58"/>
      <c r="J8" s="58"/>
      <c r="K8" s="58"/>
    </row>
    <row r="9" spans="1:11" ht="34.5" customHeight="1">
      <c r="A9" s="55" t="s">
        <v>303</v>
      </c>
      <c r="B9" s="55" t="s">
        <v>303</v>
      </c>
      <c r="C9" s="59" t="s">
        <v>304</v>
      </c>
      <c r="D9" s="60">
        <v>8.9504</v>
      </c>
      <c r="E9" s="60">
        <v>9.3504</v>
      </c>
      <c r="F9" s="60">
        <v>22.7825</v>
      </c>
      <c r="G9" s="60">
        <v>100</v>
      </c>
      <c r="H9" s="60">
        <v>100</v>
      </c>
      <c r="I9" s="60">
        <v>84.042</v>
      </c>
      <c r="J9" s="60">
        <v>87.9147</v>
      </c>
      <c r="K9" s="60">
        <v>69.2735</v>
      </c>
    </row>
    <row r="10" spans="1:11" ht="34.5" customHeight="1">
      <c r="A10" s="55" t="s">
        <v>305</v>
      </c>
      <c r="B10" s="55" t="s">
        <v>305</v>
      </c>
      <c r="C10" s="59" t="s">
        <v>306</v>
      </c>
      <c r="D10" s="60">
        <v>0</v>
      </c>
      <c r="E10" s="60">
        <v>0</v>
      </c>
      <c r="F10" s="60">
        <v>0</v>
      </c>
      <c r="G10" s="60">
        <v>0</v>
      </c>
      <c r="H10" s="60">
        <v>0</v>
      </c>
      <c r="I10" s="60">
        <v>0</v>
      </c>
      <c r="J10" s="60">
        <v>0</v>
      </c>
      <c r="K10" s="60">
        <v>0</v>
      </c>
    </row>
    <row r="11" spans="1:11" ht="34.5" customHeight="1">
      <c r="A11" s="55" t="s">
        <v>307</v>
      </c>
      <c r="B11" s="55" t="s">
        <v>307</v>
      </c>
      <c r="C11" s="59" t="s">
        <v>308</v>
      </c>
      <c r="D11" s="60">
        <v>0</v>
      </c>
      <c r="E11" s="60">
        <v>0</v>
      </c>
      <c r="F11" s="60">
        <v>0</v>
      </c>
      <c r="G11" s="60">
        <v>0</v>
      </c>
      <c r="H11" s="60">
        <v>0</v>
      </c>
      <c r="I11" s="60">
        <v>0</v>
      </c>
      <c r="J11" s="60">
        <v>0</v>
      </c>
      <c r="K11" s="60">
        <v>0</v>
      </c>
    </row>
    <row r="12" spans="1:11" ht="34.5" customHeight="1">
      <c r="A12" s="55" t="s">
        <v>309</v>
      </c>
      <c r="B12" s="55">
        <v>10302</v>
      </c>
      <c r="C12" s="59" t="s">
        <v>310</v>
      </c>
      <c r="D12" s="60">
        <v>0</v>
      </c>
      <c r="E12" s="60">
        <v>0</v>
      </c>
      <c r="F12" s="60">
        <v>0</v>
      </c>
      <c r="G12" s="60">
        <v>0</v>
      </c>
      <c r="H12" s="60">
        <v>0</v>
      </c>
      <c r="I12" s="60">
        <v>0</v>
      </c>
      <c r="J12" s="60">
        <v>0</v>
      </c>
      <c r="K12" s="60">
        <v>0</v>
      </c>
    </row>
    <row r="13" spans="1:11" ht="34.5" customHeight="1">
      <c r="A13" s="55" t="s">
        <v>311</v>
      </c>
      <c r="B13" s="53">
        <v>10000</v>
      </c>
      <c r="C13" s="61" t="s">
        <v>312</v>
      </c>
      <c r="D13" s="62">
        <f>SUM(D9:D12)</f>
        <v>8.9504</v>
      </c>
      <c r="E13" s="62">
        <f>SUM(E9:E12)</f>
        <v>9.3504</v>
      </c>
      <c r="F13" s="62">
        <f>SUM(F9:F12)</f>
        <v>22.7825</v>
      </c>
      <c r="G13" s="63">
        <v>100</v>
      </c>
      <c r="H13" s="63">
        <v>100</v>
      </c>
      <c r="I13" s="63">
        <v>84.042</v>
      </c>
      <c r="J13" s="63">
        <v>87.9147</v>
      </c>
      <c r="K13" s="63">
        <v>69.2735</v>
      </c>
    </row>
    <row r="14" spans="2:11" ht="34.5" customHeight="1">
      <c r="B14" s="56" t="s">
        <v>313</v>
      </c>
      <c r="C14" s="61" t="s">
        <v>314</v>
      </c>
      <c r="D14" s="64"/>
      <c r="E14" s="64"/>
      <c r="F14" s="64"/>
      <c r="G14" s="64"/>
      <c r="H14" s="64"/>
      <c r="I14" s="64"/>
      <c r="J14" s="64"/>
      <c r="K14" s="64"/>
    </row>
    <row r="15" spans="1:11" ht="34.5" customHeight="1">
      <c r="A15" s="55" t="s">
        <v>315</v>
      </c>
      <c r="B15" s="55" t="s">
        <v>315</v>
      </c>
      <c r="C15" s="59" t="s">
        <v>316</v>
      </c>
      <c r="D15" s="60">
        <v>8.3503</v>
      </c>
      <c r="E15" s="60">
        <v>10.8027</v>
      </c>
      <c r="F15" s="60">
        <v>16.3478</v>
      </c>
      <c r="G15" s="60">
        <v>100</v>
      </c>
      <c r="H15" s="60">
        <v>100</v>
      </c>
      <c r="I15" s="60">
        <v>92.3098</v>
      </c>
      <c r="J15" s="60">
        <v>97.3108</v>
      </c>
      <c r="K15" s="60">
        <v>69.2899</v>
      </c>
    </row>
    <row r="16" spans="1:11" ht="34.5" customHeight="1">
      <c r="A16" s="55" t="s">
        <v>317</v>
      </c>
      <c r="B16" s="55" t="s">
        <v>317</v>
      </c>
      <c r="C16" s="59" t="s">
        <v>318</v>
      </c>
      <c r="D16" s="60">
        <v>0</v>
      </c>
      <c r="E16" s="60">
        <v>0</v>
      </c>
      <c r="F16" s="60">
        <v>0</v>
      </c>
      <c r="G16" s="60">
        <v>0</v>
      </c>
      <c r="H16" s="60">
        <v>0</v>
      </c>
      <c r="I16" s="60">
        <v>0</v>
      </c>
      <c r="J16" s="60">
        <v>0</v>
      </c>
      <c r="K16" s="60">
        <v>0</v>
      </c>
    </row>
    <row r="17" spans="1:11" ht="34.5" customHeight="1">
      <c r="A17" s="55" t="s">
        <v>319</v>
      </c>
      <c r="B17" s="55" t="s">
        <v>319</v>
      </c>
      <c r="C17" s="59" t="s">
        <v>320</v>
      </c>
      <c r="D17" s="60">
        <v>0</v>
      </c>
      <c r="E17" s="60">
        <v>0</v>
      </c>
      <c r="F17" s="60">
        <v>0</v>
      </c>
      <c r="G17" s="60">
        <v>0</v>
      </c>
      <c r="H17" s="60">
        <v>0</v>
      </c>
      <c r="I17" s="60">
        <v>0</v>
      </c>
      <c r="J17" s="60">
        <v>0</v>
      </c>
      <c r="K17" s="60">
        <v>0</v>
      </c>
    </row>
    <row r="18" spans="1:11" ht="34.5" customHeight="1">
      <c r="A18" s="55" t="s">
        <v>321</v>
      </c>
      <c r="B18" s="55" t="s">
        <v>321</v>
      </c>
      <c r="C18" s="59" t="s">
        <v>322</v>
      </c>
      <c r="D18" s="60">
        <v>0</v>
      </c>
      <c r="E18" s="60">
        <v>0</v>
      </c>
      <c r="F18" s="60">
        <v>0</v>
      </c>
      <c r="G18" s="60">
        <v>0</v>
      </c>
      <c r="H18" s="60">
        <v>0</v>
      </c>
      <c r="I18" s="60">
        <v>0</v>
      </c>
      <c r="J18" s="60">
        <v>0</v>
      </c>
      <c r="K18" s="60">
        <v>0</v>
      </c>
    </row>
    <row r="19" spans="1:11" ht="34.5" customHeight="1">
      <c r="A19" s="55" t="s">
        <v>323</v>
      </c>
      <c r="B19" s="55" t="s">
        <v>323</v>
      </c>
      <c r="C19" s="59" t="s">
        <v>324</v>
      </c>
      <c r="D19" s="60">
        <v>0</v>
      </c>
      <c r="E19" s="60">
        <v>0</v>
      </c>
      <c r="F19" s="60">
        <v>0</v>
      </c>
      <c r="G19" s="60">
        <v>0</v>
      </c>
      <c r="H19" s="60">
        <v>0</v>
      </c>
      <c r="I19" s="60">
        <v>0</v>
      </c>
      <c r="J19" s="60">
        <v>0</v>
      </c>
      <c r="K19" s="60">
        <v>0</v>
      </c>
    </row>
    <row r="20" spans="1:11" ht="34.5" customHeight="1">
      <c r="A20" s="55" t="s">
        <v>325</v>
      </c>
      <c r="B20" s="53">
        <v>20000</v>
      </c>
      <c r="C20" s="61" t="s">
        <v>326</v>
      </c>
      <c r="D20" s="62">
        <f>SUM(D15:D19)</f>
        <v>8.3503</v>
      </c>
      <c r="E20" s="62">
        <f>SUM(E15:E19)</f>
        <v>10.8027</v>
      </c>
      <c r="F20" s="62">
        <f>SUM(F15:F19)</f>
        <v>16.3478</v>
      </c>
      <c r="G20" s="63">
        <v>100</v>
      </c>
      <c r="H20" s="63">
        <v>100</v>
      </c>
      <c r="I20" s="63">
        <v>92.3098</v>
      </c>
      <c r="J20" s="63">
        <v>97.3108</v>
      </c>
      <c r="K20" s="63">
        <v>69.2899</v>
      </c>
    </row>
    <row r="21" spans="2:11" ht="34.5" customHeight="1">
      <c r="B21" s="56" t="s">
        <v>327</v>
      </c>
      <c r="C21" s="61" t="s">
        <v>328</v>
      </c>
      <c r="D21" s="58"/>
      <c r="E21" s="58"/>
      <c r="F21" s="58"/>
      <c r="G21" s="58"/>
      <c r="H21" s="58"/>
      <c r="I21" s="58"/>
      <c r="J21" s="58"/>
      <c r="K21" s="58"/>
    </row>
    <row r="22" spans="1:11" ht="34.5" customHeight="1">
      <c r="A22" s="55" t="s">
        <v>329</v>
      </c>
      <c r="B22" s="55" t="s">
        <v>329</v>
      </c>
      <c r="C22" s="59" t="s">
        <v>330</v>
      </c>
      <c r="D22" s="60">
        <v>2.1861</v>
      </c>
      <c r="E22" s="60">
        <v>2.1829</v>
      </c>
      <c r="F22" s="60">
        <v>1.1353</v>
      </c>
      <c r="G22" s="60">
        <v>100</v>
      </c>
      <c r="H22" s="60">
        <v>104.4974</v>
      </c>
      <c r="I22" s="60">
        <v>72.9117</v>
      </c>
      <c r="J22" s="60">
        <v>75.4459</v>
      </c>
      <c r="K22" s="60">
        <v>72.3545</v>
      </c>
    </row>
    <row r="23" spans="1:11" ht="34.5" customHeight="1">
      <c r="A23" s="55" t="s">
        <v>331</v>
      </c>
      <c r="B23" s="55" t="s">
        <v>331</v>
      </c>
      <c r="C23" s="59" t="s">
        <v>332</v>
      </c>
      <c r="D23" s="60">
        <v>0.7745</v>
      </c>
      <c r="E23" s="60">
        <v>0.7577</v>
      </c>
      <c r="F23" s="60">
        <v>1.6786</v>
      </c>
      <c r="G23" s="60">
        <v>100</v>
      </c>
      <c r="H23" s="60">
        <v>100</v>
      </c>
      <c r="I23" s="60">
        <v>55.0794</v>
      </c>
      <c r="J23" s="60">
        <v>0.1751</v>
      </c>
      <c r="K23" s="60">
        <v>99.8219</v>
      </c>
    </row>
    <row r="24" spans="1:11" ht="34.5" customHeight="1">
      <c r="A24" s="55" t="s">
        <v>333</v>
      </c>
      <c r="B24" s="55" t="s">
        <v>333</v>
      </c>
      <c r="C24" s="59" t="s">
        <v>334</v>
      </c>
      <c r="D24" s="60">
        <v>0.0157</v>
      </c>
      <c r="E24" s="60">
        <v>0.0153</v>
      </c>
      <c r="F24" s="60">
        <v>0.033</v>
      </c>
      <c r="G24" s="60">
        <v>100</v>
      </c>
      <c r="H24" s="60">
        <v>100</v>
      </c>
      <c r="I24" s="60">
        <v>0</v>
      </c>
      <c r="J24" s="60">
        <v>0</v>
      </c>
      <c r="K24" s="60">
        <v>0</v>
      </c>
    </row>
    <row r="25" spans="1:11" ht="34.5" customHeight="1">
      <c r="A25" s="55" t="s">
        <v>335</v>
      </c>
      <c r="B25" s="55" t="s">
        <v>335</v>
      </c>
      <c r="C25" s="59" t="s">
        <v>336</v>
      </c>
      <c r="D25" s="60">
        <v>0.4099</v>
      </c>
      <c r="E25" s="60">
        <v>0.401</v>
      </c>
      <c r="F25" s="60">
        <v>0.9283</v>
      </c>
      <c r="G25" s="60">
        <v>100</v>
      </c>
      <c r="H25" s="60">
        <v>100</v>
      </c>
      <c r="I25" s="60">
        <v>100</v>
      </c>
      <c r="J25" s="60">
        <v>100</v>
      </c>
      <c r="K25" s="60">
        <v>100</v>
      </c>
    </row>
    <row r="26" spans="1:11" ht="34.5" customHeight="1">
      <c r="A26" s="55" t="s">
        <v>337</v>
      </c>
      <c r="B26" s="55" t="s">
        <v>337</v>
      </c>
      <c r="C26" s="59" t="s">
        <v>338</v>
      </c>
      <c r="D26" s="60">
        <v>6.9406</v>
      </c>
      <c r="E26" s="60">
        <v>6.7613</v>
      </c>
      <c r="F26" s="60">
        <v>13.1026</v>
      </c>
      <c r="G26" s="60">
        <v>100</v>
      </c>
      <c r="H26" s="60">
        <v>100.455</v>
      </c>
      <c r="I26" s="60">
        <v>83.2622</v>
      </c>
      <c r="J26" s="60">
        <v>83.4436</v>
      </c>
      <c r="K26" s="60">
        <v>82.6687</v>
      </c>
    </row>
    <row r="27" spans="1:11" ht="34.5" customHeight="1">
      <c r="A27" s="55" t="s">
        <v>339</v>
      </c>
      <c r="B27" s="53">
        <v>30000</v>
      </c>
      <c r="C27" s="61" t="s">
        <v>340</v>
      </c>
      <c r="D27" s="62">
        <f>SUM(D22:D26)</f>
        <v>10.3268</v>
      </c>
      <c r="E27" s="62">
        <f>SUM(E22:E26)</f>
        <v>10.1182</v>
      </c>
      <c r="F27" s="62">
        <f>SUM(F22:F26)</f>
        <v>16.8778</v>
      </c>
      <c r="G27" s="63">
        <v>100</v>
      </c>
      <c r="H27" s="63">
        <v>101.5085</v>
      </c>
      <c r="I27" s="63">
        <v>77.6492</v>
      </c>
      <c r="J27" s="63">
        <v>75.3715</v>
      </c>
      <c r="K27" s="63">
        <v>81.0727</v>
      </c>
    </row>
    <row r="28" spans="2:11" ht="34.5" customHeight="1">
      <c r="B28" s="56" t="s">
        <v>341</v>
      </c>
      <c r="C28" s="61" t="s">
        <v>342</v>
      </c>
      <c r="D28" s="58"/>
      <c r="E28" s="58"/>
      <c r="F28" s="58"/>
      <c r="G28" s="58"/>
      <c r="H28" s="58"/>
      <c r="I28" s="58"/>
      <c r="J28" s="58"/>
      <c r="K28" s="58"/>
    </row>
    <row r="29" spans="1:11" ht="34.5" customHeight="1">
      <c r="A29" s="55" t="s">
        <v>343</v>
      </c>
      <c r="B29" s="55" t="s">
        <v>343</v>
      </c>
      <c r="C29" s="59" t="s">
        <v>344</v>
      </c>
      <c r="D29" s="60">
        <v>0</v>
      </c>
      <c r="E29" s="60">
        <v>0</v>
      </c>
      <c r="F29" s="60">
        <v>0</v>
      </c>
      <c r="G29" s="60">
        <v>0</v>
      </c>
      <c r="H29" s="60">
        <v>0</v>
      </c>
      <c r="I29" s="60">
        <v>0</v>
      </c>
      <c r="J29" s="60">
        <v>0</v>
      </c>
      <c r="K29" s="60">
        <v>0</v>
      </c>
    </row>
    <row r="30" spans="1:11" ht="34.5" customHeight="1">
      <c r="A30" s="55" t="s">
        <v>345</v>
      </c>
      <c r="B30" s="55" t="s">
        <v>345</v>
      </c>
      <c r="C30" s="59" t="s">
        <v>346</v>
      </c>
      <c r="D30" s="60">
        <v>37.9738</v>
      </c>
      <c r="E30" s="60">
        <v>37.9698</v>
      </c>
      <c r="F30" s="60">
        <v>25.2063</v>
      </c>
      <c r="G30" s="60">
        <v>100</v>
      </c>
      <c r="H30" s="60">
        <v>100</v>
      </c>
      <c r="I30" s="60">
        <v>9.4259</v>
      </c>
      <c r="J30" s="60">
        <v>26.5623</v>
      </c>
      <c r="K30" s="60">
        <v>7.5883</v>
      </c>
    </row>
    <row r="31" spans="1:11" ht="34.5" customHeight="1">
      <c r="A31" s="55" t="s">
        <v>347</v>
      </c>
      <c r="B31" s="55" t="s">
        <v>347</v>
      </c>
      <c r="C31" s="59" t="s">
        <v>348</v>
      </c>
      <c r="D31" s="60">
        <v>0</v>
      </c>
      <c r="E31" s="60">
        <v>0</v>
      </c>
      <c r="F31" s="60">
        <v>0</v>
      </c>
      <c r="G31" s="60">
        <v>0</v>
      </c>
      <c r="H31" s="60">
        <v>0</v>
      </c>
      <c r="I31" s="60">
        <v>0</v>
      </c>
      <c r="J31" s="60">
        <v>0</v>
      </c>
      <c r="K31" s="60">
        <v>0</v>
      </c>
    </row>
    <row r="32" spans="1:11" ht="34.5" customHeight="1">
      <c r="A32" s="55" t="s">
        <v>349</v>
      </c>
      <c r="B32" s="55" t="s">
        <v>349</v>
      </c>
      <c r="C32" s="59" t="s">
        <v>350</v>
      </c>
      <c r="D32" s="60">
        <v>0</v>
      </c>
      <c r="E32" s="60">
        <v>0.0241</v>
      </c>
      <c r="F32" s="60">
        <v>0.0616</v>
      </c>
      <c r="G32" s="60">
        <v>0</v>
      </c>
      <c r="H32" s="60">
        <v>100</v>
      </c>
      <c r="I32" s="60">
        <v>100</v>
      </c>
      <c r="J32" s="60">
        <v>100</v>
      </c>
      <c r="K32" s="60">
        <v>0</v>
      </c>
    </row>
    <row r="33" spans="1:11" ht="34.5" customHeight="1">
      <c r="A33" s="55" t="s">
        <v>351</v>
      </c>
      <c r="B33" s="55" t="s">
        <v>351</v>
      </c>
      <c r="C33" s="59" t="s">
        <v>352</v>
      </c>
      <c r="D33" s="60">
        <v>1.1764</v>
      </c>
      <c r="E33" s="60">
        <v>1.1509</v>
      </c>
      <c r="F33" s="60">
        <v>0.2455</v>
      </c>
      <c r="G33" s="60">
        <v>100</v>
      </c>
      <c r="H33" s="60">
        <v>100</v>
      </c>
      <c r="I33" s="60">
        <v>30.3309</v>
      </c>
      <c r="J33" s="60">
        <v>0</v>
      </c>
      <c r="K33" s="60">
        <v>36.8924</v>
      </c>
    </row>
    <row r="34" spans="1:11" ht="34.5" customHeight="1">
      <c r="A34" s="55" t="s">
        <v>353</v>
      </c>
      <c r="B34" s="53">
        <v>40000</v>
      </c>
      <c r="C34" s="61" t="s">
        <v>354</v>
      </c>
      <c r="D34" s="62">
        <f>SUM(D29:D33)</f>
        <v>39.1502</v>
      </c>
      <c r="E34" s="62">
        <f>SUM(E29:E33)</f>
        <v>39.1448</v>
      </c>
      <c r="F34" s="62">
        <f>SUM(F29:F33)</f>
        <v>25.513399999999997</v>
      </c>
      <c r="G34" s="63">
        <v>100</v>
      </c>
      <c r="H34" s="63">
        <v>100</v>
      </c>
      <c r="I34" s="63">
        <v>9.5574</v>
      </c>
      <c r="J34" s="63">
        <v>26.4841</v>
      </c>
      <c r="K34" s="63">
        <v>7.7291</v>
      </c>
    </row>
    <row r="35" spans="2:11" ht="34.5" customHeight="1">
      <c r="B35" s="56" t="s">
        <v>355</v>
      </c>
      <c r="C35" s="61" t="s">
        <v>356</v>
      </c>
      <c r="D35" s="58"/>
      <c r="E35" s="58"/>
      <c r="F35" s="58"/>
      <c r="G35" s="58"/>
      <c r="H35" s="58"/>
      <c r="I35" s="58"/>
      <c r="J35" s="58"/>
      <c r="K35" s="58"/>
    </row>
    <row r="36" spans="1:11" ht="34.5" customHeight="1">
      <c r="A36" s="55" t="s">
        <v>357</v>
      </c>
      <c r="B36" s="55" t="s">
        <v>357</v>
      </c>
      <c r="C36" s="59" t="s">
        <v>358</v>
      </c>
      <c r="D36" s="60">
        <v>0</v>
      </c>
      <c r="E36" s="60">
        <v>0</v>
      </c>
      <c r="F36" s="60">
        <v>0</v>
      </c>
      <c r="G36" s="60">
        <v>0</v>
      </c>
      <c r="H36" s="60">
        <v>0</v>
      </c>
      <c r="I36" s="60">
        <v>0</v>
      </c>
      <c r="J36" s="60">
        <v>0</v>
      </c>
      <c r="K36" s="60">
        <v>0</v>
      </c>
    </row>
    <row r="37" spans="1:11" ht="34.5" customHeight="1">
      <c r="A37" s="55" t="s">
        <v>359</v>
      </c>
      <c r="B37" s="55" t="s">
        <v>359</v>
      </c>
      <c r="C37" s="59" t="s">
        <v>360</v>
      </c>
      <c r="D37" s="60">
        <v>0</v>
      </c>
      <c r="E37" s="60">
        <v>0</v>
      </c>
      <c r="F37" s="60">
        <v>0</v>
      </c>
      <c r="G37" s="60">
        <v>0</v>
      </c>
      <c r="H37" s="60">
        <v>0</v>
      </c>
      <c r="I37" s="60">
        <v>0</v>
      </c>
      <c r="J37" s="60">
        <v>0</v>
      </c>
      <c r="K37" s="60">
        <v>0</v>
      </c>
    </row>
    <row r="38" spans="1:11" ht="34.5" customHeight="1">
      <c r="A38" s="55" t="s">
        <v>361</v>
      </c>
      <c r="B38" s="55" t="s">
        <v>361</v>
      </c>
      <c r="C38" s="59" t="s">
        <v>362</v>
      </c>
      <c r="D38" s="60">
        <v>0</v>
      </c>
      <c r="E38" s="60">
        <v>0</v>
      </c>
      <c r="F38" s="60">
        <v>0</v>
      </c>
      <c r="G38" s="60">
        <v>0</v>
      </c>
      <c r="H38" s="60">
        <v>0</v>
      </c>
      <c r="I38" s="60">
        <v>0</v>
      </c>
      <c r="J38" s="60">
        <v>0</v>
      </c>
      <c r="K38" s="60">
        <v>0</v>
      </c>
    </row>
    <row r="39" spans="1:11" ht="34.5" customHeight="1">
      <c r="A39" s="55" t="s">
        <v>363</v>
      </c>
      <c r="B39" s="55" t="s">
        <v>363</v>
      </c>
      <c r="C39" s="59" t="s">
        <v>364</v>
      </c>
      <c r="D39" s="60">
        <v>0</v>
      </c>
      <c r="E39" s="60">
        <v>0</v>
      </c>
      <c r="F39" s="60">
        <v>0</v>
      </c>
      <c r="G39" s="60">
        <v>0</v>
      </c>
      <c r="H39" s="60">
        <v>0</v>
      </c>
      <c r="I39" s="60">
        <v>0</v>
      </c>
      <c r="J39" s="60">
        <v>0</v>
      </c>
      <c r="K39" s="60">
        <v>0</v>
      </c>
    </row>
    <row r="40" spans="1:11" ht="34.5" customHeight="1">
      <c r="A40" s="55" t="s">
        <v>365</v>
      </c>
      <c r="B40" s="53">
        <v>50000</v>
      </c>
      <c r="C40" s="61" t="s">
        <v>366</v>
      </c>
      <c r="D40" s="62">
        <f>SUM(D36:D39)</f>
        <v>0</v>
      </c>
      <c r="E40" s="62">
        <f>SUM(E36:E39)</f>
        <v>0</v>
      </c>
      <c r="F40" s="62">
        <f>SUM(F36:F39)</f>
        <v>0</v>
      </c>
      <c r="G40" s="63">
        <v>0</v>
      </c>
      <c r="H40" s="63">
        <v>0</v>
      </c>
      <c r="I40" s="63">
        <v>0</v>
      </c>
      <c r="J40" s="63">
        <v>0</v>
      </c>
      <c r="K40" s="63">
        <v>0</v>
      </c>
    </row>
    <row r="41" spans="2:11" ht="34.5" customHeight="1">
      <c r="B41" s="56" t="s">
        <v>367</v>
      </c>
      <c r="C41" s="61" t="s">
        <v>368</v>
      </c>
      <c r="D41" s="58"/>
      <c r="E41" s="58"/>
      <c r="F41" s="58"/>
      <c r="G41" s="58"/>
      <c r="H41" s="58"/>
      <c r="I41" s="58"/>
      <c r="J41" s="58"/>
      <c r="K41" s="58"/>
    </row>
    <row r="42" spans="1:11" ht="34.5" customHeight="1">
      <c r="A42" s="55" t="s">
        <v>369</v>
      </c>
      <c r="B42" s="55" t="s">
        <v>369</v>
      </c>
      <c r="C42" s="59" t="s">
        <v>370</v>
      </c>
      <c r="D42" s="60">
        <v>0</v>
      </c>
      <c r="E42" s="60">
        <v>0</v>
      </c>
      <c r="F42" s="60">
        <v>0</v>
      </c>
      <c r="G42" s="60">
        <v>0</v>
      </c>
      <c r="H42" s="60">
        <v>0</v>
      </c>
      <c r="I42" s="60">
        <v>0</v>
      </c>
      <c r="J42" s="60">
        <v>0</v>
      </c>
      <c r="K42" s="60">
        <v>0</v>
      </c>
    </row>
    <row r="43" spans="1:11" ht="34.5" customHeight="1">
      <c r="A43" s="55" t="s">
        <v>371</v>
      </c>
      <c r="B43" s="55" t="s">
        <v>371</v>
      </c>
      <c r="C43" s="59" t="s">
        <v>372</v>
      </c>
      <c r="D43" s="60">
        <v>0</v>
      </c>
      <c r="E43" s="60">
        <v>0</v>
      </c>
      <c r="F43" s="60">
        <v>0</v>
      </c>
      <c r="G43" s="60">
        <v>0</v>
      </c>
      <c r="H43" s="60">
        <v>0</v>
      </c>
      <c r="I43" s="60">
        <v>0</v>
      </c>
      <c r="J43" s="60">
        <v>0</v>
      </c>
      <c r="K43" s="60">
        <v>0</v>
      </c>
    </row>
    <row r="44" spans="1:11" ht="34.5" customHeight="1">
      <c r="A44" s="55" t="s">
        <v>373</v>
      </c>
      <c r="B44" s="55" t="s">
        <v>373</v>
      </c>
      <c r="C44" s="59" t="s">
        <v>374</v>
      </c>
      <c r="D44" s="60">
        <v>0</v>
      </c>
      <c r="E44" s="60">
        <v>0</v>
      </c>
      <c r="F44" s="60">
        <v>0</v>
      </c>
      <c r="G44" s="60">
        <v>100</v>
      </c>
      <c r="H44" s="60">
        <v>100</v>
      </c>
      <c r="I44" s="60">
        <v>100</v>
      </c>
      <c r="J44" s="60">
        <v>0</v>
      </c>
      <c r="K44" s="60">
        <v>100</v>
      </c>
    </row>
    <row r="45" spans="1:11" ht="34.5" customHeight="1">
      <c r="A45" s="55" t="s">
        <v>375</v>
      </c>
      <c r="B45" s="55" t="s">
        <v>375</v>
      </c>
      <c r="C45" s="59" t="s">
        <v>376</v>
      </c>
      <c r="D45" s="60">
        <v>0</v>
      </c>
      <c r="E45" s="60">
        <v>0</v>
      </c>
      <c r="F45" s="60">
        <v>0</v>
      </c>
      <c r="G45" s="60">
        <v>0</v>
      </c>
      <c r="H45" s="60">
        <v>0</v>
      </c>
      <c r="I45" s="60">
        <v>0</v>
      </c>
      <c r="J45" s="60">
        <v>0</v>
      </c>
      <c r="K45" s="60">
        <v>0</v>
      </c>
    </row>
    <row r="46" spans="1:11" ht="34.5" customHeight="1">
      <c r="A46" s="55" t="s">
        <v>377</v>
      </c>
      <c r="B46" s="53">
        <v>60000</v>
      </c>
      <c r="C46" s="61" t="s">
        <v>378</v>
      </c>
      <c r="D46" s="62">
        <f>SUM(D42:D45)</f>
        <v>0</v>
      </c>
      <c r="E46" s="62">
        <f>SUM(E42:E45)</f>
        <v>0</v>
      </c>
      <c r="F46" s="62">
        <f>SUM(F42:F45)</f>
        <v>0</v>
      </c>
      <c r="G46" s="63">
        <v>100</v>
      </c>
      <c r="H46" s="63">
        <v>100</v>
      </c>
      <c r="I46" s="63">
        <v>100</v>
      </c>
      <c r="J46" s="63">
        <v>0</v>
      </c>
      <c r="K46" s="63">
        <v>100</v>
      </c>
    </row>
    <row r="47" spans="2:11" ht="34.5" customHeight="1">
      <c r="B47" s="56" t="s">
        <v>379</v>
      </c>
      <c r="C47" s="61" t="s">
        <v>380</v>
      </c>
      <c r="D47" s="58"/>
      <c r="E47" s="58"/>
      <c r="F47" s="58"/>
      <c r="G47" s="58"/>
      <c r="H47" s="58"/>
      <c r="I47" s="58"/>
      <c r="J47" s="58"/>
      <c r="K47" s="58"/>
    </row>
    <row r="48" spans="1:11" ht="34.5" customHeight="1">
      <c r="A48" s="55" t="s">
        <v>381</v>
      </c>
      <c r="B48" s="55" t="s">
        <v>381</v>
      </c>
      <c r="C48" s="59" t="s">
        <v>382</v>
      </c>
      <c r="D48" s="60">
        <v>8.0622</v>
      </c>
      <c r="E48" s="60">
        <v>7.8874</v>
      </c>
      <c r="F48" s="60">
        <v>0</v>
      </c>
      <c r="G48" s="60">
        <v>100</v>
      </c>
      <c r="H48" s="60">
        <v>100</v>
      </c>
      <c r="I48" s="60">
        <v>0</v>
      </c>
      <c r="J48" s="60">
        <v>0</v>
      </c>
      <c r="K48" s="60">
        <v>0</v>
      </c>
    </row>
    <row r="49" spans="1:11" ht="34.5" customHeight="1">
      <c r="A49" s="55" t="s">
        <v>383</v>
      </c>
      <c r="B49" s="53">
        <v>70000</v>
      </c>
      <c r="C49" s="61" t="s">
        <v>384</v>
      </c>
      <c r="D49" s="62">
        <f>D48</f>
        <v>8.0622</v>
      </c>
      <c r="E49" s="62">
        <f>E48</f>
        <v>7.8874</v>
      </c>
      <c r="F49" s="62">
        <f>F48</f>
        <v>0</v>
      </c>
      <c r="G49" s="63">
        <v>100</v>
      </c>
      <c r="H49" s="63">
        <v>100</v>
      </c>
      <c r="I49" s="63">
        <v>0</v>
      </c>
      <c r="J49" s="63">
        <v>0</v>
      </c>
      <c r="K49" s="63">
        <v>0</v>
      </c>
    </row>
    <row r="50" spans="2:11" ht="34.5" customHeight="1">
      <c r="B50" s="56" t="s">
        <v>385</v>
      </c>
      <c r="C50" s="61" t="s">
        <v>386</v>
      </c>
      <c r="D50" s="64"/>
      <c r="E50" s="64"/>
      <c r="F50" s="64"/>
      <c r="G50" s="64"/>
      <c r="H50" s="64"/>
      <c r="I50" s="64"/>
      <c r="J50" s="64"/>
      <c r="K50" s="64"/>
    </row>
    <row r="51" spans="1:11" ht="34.5" customHeight="1">
      <c r="A51" s="55" t="s">
        <v>387</v>
      </c>
      <c r="B51" s="55" t="s">
        <v>387</v>
      </c>
      <c r="C51" s="59" t="s">
        <v>388</v>
      </c>
      <c r="D51" s="60">
        <v>14.8667</v>
      </c>
      <c r="E51" s="60">
        <v>14.5444</v>
      </c>
      <c r="F51" s="60">
        <v>14.948</v>
      </c>
      <c r="G51" s="60">
        <v>100</v>
      </c>
      <c r="H51" s="60">
        <v>100</v>
      </c>
      <c r="I51" s="60">
        <v>99.8866</v>
      </c>
      <c r="J51" s="60">
        <v>99.8865</v>
      </c>
      <c r="K51" s="60">
        <v>100</v>
      </c>
    </row>
    <row r="52" spans="1:11" ht="34.5" customHeight="1">
      <c r="A52" s="55" t="s">
        <v>389</v>
      </c>
      <c r="B52" s="55" t="s">
        <v>389</v>
      </c>
      <c r="C52" s="59" t="s">
        <v>390</v>
      </c>
      <c r="D52" s="60">
        <v>10.2935</v>
      </c>
      <c r="E52" s="60">
        <v>8.1521</v>
      </c>
      <c r="F52" s="60">
        <v>3.5305</v>
      </c>
      <c r="G52" s="60">
        <v>100</v>
      </c>
      <c r="H52" s="60">
        <v>100</v>
      </c>
      <c r="I52" s="60">
        <v>37.0713</v>
      </c>
      <c r="J52" s="60">
        <v>39.8987</v>
      </c>
      <c r="K52" s="60">
        <v>3.9139</v>
      </c>
    </row>
    <row r="53" spans="1:11" ht="34.5" customHeight="1">
      <c r="A53" s="55" t="s">
        <v>391</v>
      </c>
      <c r="B53" s="53">
        <v>90000</v>
      </c>
      <c r="C53" s="61" t="s">
        <v>392</v>
      </c>
      <c r="D53" s="62">
        <f>D51+D52</f>
        <v>25.1602</v>
      </c>
      <c r="E53" s="62">
        <f>E51+E52</f>
        <v>22.6965</v>
      </c>
      <c r="F53" s="62">
        <f>F51+F52</f>
        <v>18.4785</v>
      </c>
      <c r="G53" s="63">
        <v>100</v>
      </c>
      <c r="H53" s="63">
        <v>100</v>
      </c>
      <c r="I53" s="63">
        <v>87.079</v>
      </c>
      <c r="J53" s="63">
        <v>88.4254</v>
      </c>
      <c r="K53" s="63">
        <v>7.6691</v>
      </c>
    </row>
    <row r="54" spans="1:11" ht="34.5" customHeight="1">
      <c r="A54" s="55" t="s">
        <v>393</v>
      </c>
      <c r="B54" s="182" t="s">
        <v>394</v>
      </c>
      <c r="C54" s="182"/>
      <c r="D54" s="65">
        <f>D53+D49+D46+D40+D34+D27+D20+D13</f>
        <v>100.00010000000002</v>
      </c>
      <c r="E54" s="65">
        <f>E53+E49+E46+E40+E34+E27+E20+E13</f>
        <v>100</v>
      </c>
      <c r="F54" s="65">
        <f>F53+F49+F46+F40+F34+F27+F20+F13</f>
        <v>100</v>
      </c>
      <c r="G54" s="63">
        <v>100</v>
      </c>
      <c r="H54" s="63">
        <v>100.1065</v>
      </c>
      <c r="I54" s="63">
        <v>29.6939</v>
      </c>
      <c r="J54" s="63">
        <v>71.7551</v>
      </c>
      <c r="K54" s="63">
        <v>13.3759</v>
      </c>
    </row>
    <row r="55" spans="2:11" s="66" customFormat="1" ht="17.25" customHeight="1">
      <c r="B55" s="67"/>
      <c r="C55" s="67"/>
      <c r="D55" s="67"/>
      <c r="E55" s="67"/>
      <c r="F55" s="67"/>
      <c r="G55" s="67"/>
      <c r="H55" s="68"/>
      <c r="I55" s="68"/>
      <c r="J55" s="68"/>
      <c r="K55" s="68"/>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69" customWidth="1"/>
    <col min="4" max="4" width="29.140625" style="69"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3" customFormat="1" ht="12.75" hidden="1">
      <c r="A1" s="13" t="s">
        <v>822</v>
      </c>
      <c r="B1" s="8"/>
      <c r="C1" s="9"/>
      <c r="D1" s="9"/>
      <c r="E1" s="10" t="s">
        <v>1</v>
      </c>
      <c r="F1" s="10" t="s">
        <v>280</v>
      </c>
      <c r="G1" s="13" t="s">
        <v>281</v>
      </c>
      <c r="H1" s="11" t="s">
        <v>282</v>
      </c>
      <c r="I1" s="11" t="s">
        <v>283</v>
      </c>
      <c r="J1" s="11" t="s">
        <v>284</v>
      </c>
      <c r="K1" s="12" t="s">
        <v>285</v>
      </c>
    </row>
    <row r="2" spans="1:11" s="13" customFormat="1" ht="12.75">
      <c r="A2" s="13" t="s">
        <v>0</v>
      </c>
      <c r="B2" s="8"/>
      <c r="C2" s="9"/>
      <c r="D2" s="9"/>
      <c r="E2" s="10"/>
      <c r="F2" s="10"/>
      <c r="H2" s="11"/>
      <c r="I2" s="11"/>
      <c r="J2" s="11"/>
      <c r="K2" s="12" t="s">
        <v>395</v>
      </c>
    </row>
    <row r="3" spans="2:11" ht="18">
      <c r="B3" s="161" t="s">
        <v>85</v>
      </c>
      <c r="C3" s="161"/>
      <c r="D3" s="161"/>
      <c r="E3" s="161"/>
      <c r="F3" s="161"/>
      <c r="G3" s="161"/>
      <c r="H3" s="161"/>
      <c r="I3" s="161"/>
      <c r="J3" s="161"/>
      <c r="K3" s="161"/>
    </row>
    <row r="4" spans="2:11" ht="15.75">
      <c r="B4" s="183" t="s">
        <v>396</v>
      </c>
      <c r="C4" s="183"/>
      <c r="D4" s="183"/>
      <c r="E4" s="183"/>
      <c r="F4" s="183"/>
      <c r="G4" s="183"/>
      <c r="H4" s="183"/>
      <c r="I4" s="183"/>
      <c r="J4" s="183"/>
      <c r="K4" s="183"/>
    </row>
    <row r="5" spans="1:11" ht="15.75" customHeight="1">
      <c r="A5" t="s">
        <v>87</v>
      </c>
      <c r="B5" s="163" t="s">
        <v>823</v>
      </c>
      <c r="C5" s="163"/>
      <c r="D5" s="163"/>
      <c r="E5" s="163"/>
      <c r="F5" s="163"/>
      <c r="G5" s="163"/>
      <c r="H5" s="163"/>
      <c r="I5" s="163"/>
      <c r="J5" s="163"/>
      <c r="K5" s="163"/>
    </row>
    <row r="6" spans="2:11" ht="24.75" customHeight="1">
      <c r="B6" s="184" t="s">
        <v>397</v>
      </c>
      <c r="C6" s="184"/>
      <c r="D6" s="184"/>
      <c r="E6" s="184" t="s">
        <v>398</v>
      </c>
      <c r="F6" s="184"/>
      <c r="G6" s="184"/>
      <c r="H6" s="184"/>
      <c r="I6" s="184"/>
      <c r="J6" s="184"/>
      <c r="K6" s="184"/>
    </row>
    <row r="7" spans="2:11" ht="24.75" customHeight="1">
      <c r="B7" s="184"/>
      <c r="C7" s="184"/>
      <c r="D7" s="184"/>
      <c r="E7" s="184" t="s">
        <v>399</v>
      </c>
      <c r="F7" s="184"/>
      <c r="G7" s="184" t="s">
        <v>400</v>
      </c>
      <c r="H7" s="184"/>
      <c r="I7" s="184" t="s">
        <v>401</v>
      </c>
      <c r="J7" s="184"/>
      <c r="K7" s="184"/>
    </row>
    <row r="8" spans="2:11" s="70" customFormat="1" ht="75.75" customHeight="1">
      <c r="B8" s="184"/>
      <c r="C8" s="184"/>
      <c r="D8" s="184"/>
      <c r="E8" s="71" t="s">
        <v>402</v>
      </c>
      <c r="F8" s="71" t="s">
        <v>403</v>
      </c>
      <c r="G8" s="71" t="s">
        <v>402</v>
      </c>
      <c r="H8" s="71" t="s">
        <v>403</v>
      </c>
      <c r="I8" s="71" t="s">
        <v>404</v>
      </c>
      <c r="J8" s="71" t="s">
        <v>405</v>
      </c>
      <c r="K8" s="71" t="s">
        <v>406</v>
      </c>
    </row>
    <row r="9" spans="1:11" ht="22.5" customHeight="1">
      <c r="A9" s="72" t="s">
        <v>407</v>
      </c>
      <c r="B9" s="185" t="s">
        <v>408</v>
      </c>
      <c r="C9" s="73" t="s">
        <v>409</v>
      </c>
      <c r="D9" s="73" t="s">
        <v>410</v>
      </c>
      <c r="E9" s="74">
        <v>0.0474</v>
      </c>
      <c r="F9" s="74">
        <v>0</v>
      </c>
      <c r="G9" s="74">
        <v>0.0463</v>
      </c>
      <c r="H9" s="74">
        <v>0</v>
      </c>
      <c r="I9" s="74">
        <v>0.0546</v>
      </c>
      <c r="J9" s="74">
        <v>0</v>
      </c>
      <c r="K9" s="74">
        <v>0.0319</v>
      </c>
    </row>
    <row r="10" spans="1:11" ht="26.25" customHeight="1">
      <c r="A10" s="72" t="s">
        <v>411</v>
      </c>
      <c r="B10" s="185"/>
      <c r="C10" s="73" t="s">
        <v>412</v>
      </c>
      <c r="D10" s="73" t="s">
        <v>413</v>
      </c>
      <c r="E10" s="74">
        <v>0.2248</v>
      </c>
      <c r="F10" s="74">
        <v>0</v>
      </c>
      <c r="G10" s="74">
        <v>0.2203</v>
      </c>
      <c r="H10" s="74">
        <v>0.1432</v>
      </c>
      <c r="I10" s="74">
        <v>0.1064</v>
      </c>
      <c r="J10" s="74">
        <v>0.1432</v>
      </c>
      <c r="K10" s="74">
        <v>0.4183</v>
      </c>
    </row>
    <row r="11" spans="1:11" ht="34.5" customHeight="1">
      <c r="A11" s="72" t="s">
        <v>414</v>
      </c>
      <c r="B11" s="185"/>
      <c r="C11" s="73" t="s">
        <v>415</v>
      </c>
      <c r="D11" s="73" t="s">
        <v>416</v>
      </c>
      <c r="E11" s="74">
        <v>0.4282</v>
      </c>
      <c r="F11" s="74">
        <v>0</v>
      </c>
      <c r="G11" s="74">
        <v>0.3802</v>
      </c>
      <c r="H11" s="74">
        <v>0.2356</v>
      </c>
      <c r="I11" s="74">
        <v>0.4996</v>
      </c>
      <c r="J11" s="74">
        <v>0.2356</v>
      </c>
      <c r="K11" s="74">
        <v>0.1729</v>
      </c>
    </row>
    <row r="12" spans="1:11" ht="39.75" customHeight="1">
      <c r="A12" s="72" t="s">
        <v>417</v>
      </c>
      <c r="B12" s="185"/>
      <c r="C12" s="73" t="s">
        <v>418</v>
      </c>
      <c r="D12" s="73" t="s">
        <v>419</v>
      </c>
      <c r="E12" s="74">
        <v>0.7043</v>
      </c>
      <c r="F12" s="74">
        <v>0</v>
      </c>
      <c r="G12" s="74">
        <v>0.6742</v>
      </c>
      <c r="H12" s="74">
        <v>0</v>
      </c>
      <c r="I12" s="74">
        <v>0.571</v>
      </c>
      <c r="J12" s="74">
        <v>0</v>
      </c>
      <c r="K12" s="74">
        <v>0.8536</v>
      </c>
    </row>
    <row r="13" spans="1:11" ht="42.75" customHeight="1">
      <c r="A13" s="72" t="s">
        <v>420</v>
      </c>
      <c r="B13" s="185"/>
      <c r="C13" s="73" t="s">
        <v>421</v>
      </c>
      <c r="D13" s="73" t="s">
        <v>422</v>
      </c>
      <c r="E13" s="74">
        <v>0.005</v>
      </c>
      <c r="F13" s="74">
        <v>0</v>
      </c>
      <c r="G13" s="74">
        <v>0.0157</v>
      </c>
      <c r="H13" s="74">
        <v>0</v>
      </c>
      <c r="I13" s="74">
        <v>0.0186</v>
      </c>
      <c r="J13" s="74">
        <v>0</v>
      </c>
      <c r="K13" s="74">
        <v>0.0106</v>
      </c>
    </row>
    <row r="14" spans="1:11" ht="24.75" customHeight="1">
      <c r="A14" s="72" t="s">
        <v>423</v>
      </c>
      <c r="B14" s="185"/>
      <c r="C14" s="73" t="s">
        <v>424</v>
      </c>
      <c r="D14" s="73" t="s">
        <v>425</v>
      </c>
      <c r="E14" s="74">
        <v>1.0997</v>
      </c>
      <c r="F14" s="74">
        <v>0</v>
      </c>
      <c r="G14" s="74">
        <v>1.0849</v>
      </c>
      <c r="H14" s="74">
        <v>0.1927</v>
      </c>
      <c r="I14" s="74">
        <v>0.5499</v>
      </c>
      <c r="J14" s="74">
        <v>0.1927</v>
      </c>
      <c r="K14" s="74">
        <v>2.0148</v>
      </c>
    </row>
    <row r="15" spans="1:11" ht="34.5" customHeight="1">
      <c r="A15" s="72" t="s">
        <v>426</v>
      </c>
      <c r="B15" s="185"/>
      <c r="C15" s="73" t="s">
        <v>427</v>
      </c>
      <c r="D15" s="73" t="s">
        <v>428</v>
      </c>
      <c r="E15" s="74">
        <v>0.066</v>
      </c>
      <c r="F15" s="74">
        <v>0</v>
      </c>
      <c r="G15" s="74">
        <v>0.0645</v>
      </c>
      <c r="H15" s="74">
        <v>0</v>
      </c>
      <c r="I15" s="74">
        <v>0.0425</v>
      </c>
      <c r="J15" s="74">
        <v>0</v>
      </c>
      <c r="K15" s="74">
        <v>0.1027</v>
      </c>
    </row>
    <row r="16" spans="1:11" ht="30.75" customHeight="1">
      <c r="A16" s="72" t="s">
        <v>429</v>
      </c>
      <c r="B16" s="185"/>
      <c r="C16" s="73" t="s">
        <v>430</v>
      </c>
      <c r="D16" s="73" t="s">
        <v>431</v>
      </c>
      <c r="E16" s="74">
        <v>0.6452</v>
      </c>
      <c r="F16" s="74">
        <v>0</v>
      </c>
      <c r="G16" s="74">
        <v>0.5994</v>
      </c>
      <c r="H16" s="74">
        <v>0.1379</v>
      </c>
      <c r="I16" s="74">
        <v>0.5243</v>
      </c>
      <c r="J16" s="74">
        <v>0.1379</v>
      </c>
      <c r="K16" s="74">
        <v>0.7299</v>
      </c>
    </row>
    <row r="17" spans="1:11" ht="39.75" customHeight="1">
      <c r="A17" s="72" t="s">
        <v>432</v>
      </c>
      <c r="B17" s="185"/>
      <c r="C17" s="73" t="s">
        <v>433</v>
      </c>
      <c r="D17" s="73" t="s">
        <v>434</v>
      </c>
      <c r="E17" s="74">
        <v>0</v>
      </c>
      <c r="F17" s="74">
        <v>0</v>
      </c>
      <c r="G17" s="74">
        <v>0</v>
      </c>
      <c r="H17" s="74">
        <v>0</v>
      </c>
      <c r="I17" s="74">
        <v>0</v>
      </c>
      <c r="J17" s="74">
        <v>0</v>
      </c>
      <c r="K17" s="74">
        <v>0</v>
      </c>
    </row>
    <row r="18" spans="1:11" ht="27" customHeight="1">
      <c r="A18" s="72" t="s">
        <v>435</v>
      </c>
      <c r="B18" s="185"/>
      <c r="C18" s="73" t="s">
        <v>436</v>
      </c>
      <c r="D18" s="73" t="s">
        <v>437</v>
      </c>
      <c r="E18" s="74">
        <v>0.4896</v>
      </c>
      <c r="F18" s="74">
        <v>0</v>
      </c>
      <c r="G18" s="74">
        <v>0.4126</v>
      </c>
      <c r="H18" s="74">
        <v>0</v>
      </c>
      <c r="I18" s="74">
        <v>0.3299</v>
      </c>
      <c r="J18" s="74">
        <v>0</v>
      </c>
      <c r="K18" s="74">
        <v>0.5563</v>
      </c>
    </row>
    <row r="19" spans="1:11" ht="24.75" customHeight="1">
      <c r="A19" s="72" t="s">
        <v>438</v>
      </c>
      <c r="B19" s="185"/>
      <c r="C19" s="73" t="s">
        <v>439</v>
      </c>
      <c r="D19" s="73" t="s">
        <v>440</v>
      </c>
      <c r="E19" s="74">
        <v>2.3502</v>
      </c>
      <c r="F19" s="74">
        <v>0</v>
      </c>
      <c r="G19" s="74">
        <v>3.9985</v>
      </c>
      <c r="H19" s="74">
        <v>0.9343</v>
      </c>
      <c r="I19" s="74">
        <v>2.538</v>
      </c>
      <c r="J19" s="74">
        <v>0.9343</v>
      </c>
      <c r="K19" s="74">
        <v>6.5373</v>
      </c>
    </row>
    <row r="20" spans="1:11" ht="49.5" customHeight="1">
      <c r="A20" s="72" t="s">
        <v>441</v>
      </c>
      <c r="B20" s="185"/>
      <c r="C20" s="186" t="s">
        <v>442</v>
      </c>
      <c r="D20" s="186"/>
      <c r="E20" s="75">
        <f aca="true" t="shared" si="0" ref="E20:K20">SUM(E9:E19)</f>
        <v>6.0604</v>
      </c>
      <c r="F20" s="75">
        <f t="shared" si="0"/>
        <v>0</v>
      </c>
      <c r="G20" s="75">
        <f t="shared" si="0"/>
        <v>7.496600000000001</v>
      </c>
      <c r="H20" s="75">
        <f t="shared" si="0"/>
        <v>1.6437</v>
      </c>
      <c r="I20" s="75">
        <f t="shared" si="0"/>
        <v>5.2348</v>
      </c>
      <c r="J20" s="75">
        <f t="shared" si="0"/>
        <v>1.6437</v>
      </c>
      <c r="K20" s="75">
        <f t="shared" si="0"/>
        <v>11.4283</v>
      </c>
    </row>
    <row r="21" spans="1:11" ht="26.25" customHeight="1">
      <c r="A21" s="72" t="s">
        <v>443</v>
      </c>
      <c r="B21" s="187" t="s">
        <v>444</v>
      </c>
      <c r="C21" s="76" t="s">
        <v>409</v>
      </c>
      <c r="D21" s="76" t="s">
        <v>445</v>
      </c>
      <c r="E21" s="74">
        <v>0</v>
      </c>
      <c r="F21" s="74">
        <v>0</v>
      </c>
      <c r="G21" s="74">
        <v>0</v>
      </c>
      <c r="H21" s="74">
        <v>0</v>
      </c>
      <c r="I21" s="74">
        <v>0</v>
      </c>
      <c r="J21" s="74">
        <v>0</v>
      </c>
      <c r="K21" s="74">
        <v>0</v>
      </c>
    </row>
    <row r="22" spans="1:11" ht="33.75" customHeight="1">
      <c r="A22" s="72" t="s">
        <v>446</v>
      </c>
      <c r="B22" s="187"/>
      <c r="C22" s="73" t="s">
        <v>412</v>
      </c>
      <c r="D22" s="73" t="s">
        <v>447</v>
      </c>
      <c r="E22" s="74">
        <v>0</v>
      </c>
      <c r="F22" s="74">
        <v>0</v>
      </c>
      <c r="G22" s="74">
        <v>0</v>
      </c>
      <c r="H22" s="74">
        <v>0</v>
      </c>
      <c r="I22" s="74">
        <v>0</v>
      </c>
      <c r="J22" s="74">
        <v>0</v>
      </c>
      <c r="K22" s="74">
        <v>0</v>
      </c>
    </row>
    <row r="23" spans="1:11" ht="30.75" customHeight="1">
      <c r="A23" s="72" t="s">
        <v>448</v>
      </c>
      <c r="B23" s="187"/>
      <c r="C23" s="186" t="s">
        <v>449</v>
      </c>
      <c r="D23" s="186"/>
      <c r="E23" s="75">
        <f aca="true" t="shared" si="1" ref="E23:K23">E21+E22</f>
        <v>0</v>
      </c>
      <c r="F23" s="75">
        <f t="shared" si="1"/>
        <v>0</v>
      </c>
      <c r="G23" s="75">
        <f t="shared" si="1"/>
        <v>0</v>
      </c>
      <c r="H23" s="75">
        <f t="shared" si="1"/>
        <v>0</v>
      </c>
      <c r="I23" s="75">
        <f t="shared" si="1"/>
        <v>0</v>
      </c>
      <c r="J23" s="75">
        <f t="shared" si="1"/>
        <v>0</v>
      </c>
      <c r="K23" s="75">
        <f t="shared" si="1"/>
        <v>0</v>
      </c>
    </row>
    <row r="24" spans="1:11" ht="32.25" customHeight="1">
      <c r="A24" s="72" t="s">
        <v>450</v>
      </c>
      <c r="B24" s="187" t="s">
        <v>451</v>
      </c>
      <c r="C24" s="76" t="s">
        <v>409</v>
      </c>
      <c r="D24" s="76" t="s">
        <v>452</v>
      </c>
      <c r="E24" s="74">
        <v>1.1531</v>
      </c>
      <c r="F24" s="74">
        <v>0</v>
      </c>
      <c r="G24" s="74">
        <v>1.1574</v>
      </c>
      <c r="H24" s="74">
        <v>0</v>
      </c>
      <c r="I24" s="74">
        <v>1.4363</v>
      </c>
      <c r="J24" s="74">
        <v>0</v>
      </c>
      <c r="K24" s="74">
        <v>0.6726</v>
      </c>
    </row>
    <row r="25" spans="1:11" ht="35.25" customHeight="1">
      <c r="A25" s="72" t="s">
        <v>453</v>
      </c>
      <c r="B25" s="187"/>
      <c r="C25" s="73" t="s">
        <v>412</v>
      </c>
      <c r="D25" s="73" t="s">
        <v>454</v>
      </c>
      <c r="E25" s="74">
        <v>0.4483</v>
      </c>
      <c r="F25" s="74">
        <v>0</v>
      </c>
      <c r="G25" s="74">
        <v>0.4409</v>
      </c>
      <c r="H25" s="74">
        <v>0.063</v>
      </c>
      <c r="I25" s="74">
        <v>0.6351</v>
      </c>
      <c r="J25" s="74">
        <v>0.063</v>
      </c>
      <c r="K25" s="74">
        <v>0.1035</v>
      </c>
    </row>
    <row r="26" spans="1:11" ht="42" customHeight="1">
      <c r="A26" s="72" t="s">
        <v>455</v>
      </c>
      <c r="B26" s="187"/>
      <c r="C26" s="186" t="s">
        <v>456</v>
      </c>
      <c r="D26" s="186"/>
      <c r="E26" s="75">
        <f aca="true" t="shared" si="2" ref="E26:K26">E24+E25</f>
        <v>1.6014</v>
      </c>
      <c r="F26" s="75">
        <f t="shared" si="2"/>
        <v>0</v>
      </c>
      <c r="G26" s="75">
        <f t="shared" si="2"/>
        <v>1.5983</v>
      </c>
      <c r="H26" s="75">
        <f t="shared" si="2"/>
        <v>0.063</v>
      </c>
      <c r="I26" s="75">
        <f t="shared" si="2"/>
        <v>2.0713999999999997</v>
      </c>
      <c r="J26" s="75">
        <f t="shared" si="2"/>
        <v>0.063</v>
      </c>
      <c r="K26" s="75">
        <f t="shared" si="2"/>
        <v>0.7761</v>
      </c>
    </row>
    <row r="27" spans="1:11" ht="33" customHeight="1">
      <c r="A27" s="72" t="s">
        <v>457</v>
      </c>
      <c r="B27" s="187" t="s">
        <v>458</v>
      </c>
      <c r="C27" s="76" t="s">
        <v>409</v>
      </c>
      <c r="D27" s="76" t="s">
        <v>459</v>
      </c>
      <c r="E27" s="74">
        <v>0</v>
      </c>
      <c r="F27" s="74">
        <v>0</v>
      </c>
      <c r="G27" s="74">
        <v>0</v>
      </c>
      <c r="H27" s="74">
        <v>0</v>
      </c>
      <c r="I27" s="74">
        <v>0</v>
      </c>
      <c r="J27" s="74">
        <v>0</v>
      </c>
      <c r="K27" s="74">
        <v>0</v>
      </c>
    </row>
    <row r="28" spans="1:11" ht="39.75" customHeight="1">
      <c r="A28" s="72" t="s">
        <v>460</v>
      </c>
      <c r="B28" s="187"/>
      <c r="C28" s="73" t="s">
        <v>412</v>
      </c>
      <c r="D28" s="73" t="s">
        <v>461</v>
      </c>
      <c r="E28" s="74">
        <v>0</v>
      </c>
      <c r="F28" s="74">
        <v>0</v>
      </c>
      <c r="G28" s="74">
        <v>0</v>
      </c>
      <c r="H28" s="74">
        <v>0</v>
      </c>
      <c r="I28" s="74">
        <v>0</v>
      </c>
      <c r="J28" s="74">
        <v>0</v>
      </c>
      <c r="K28" s="74">
        <v>0</v>
      </c>
    </row>
    <row r="29" spans="1:11" ht="32.25" customHeight="1">
      <c r="A29" s="72" t="s">
        <v>462</v>
      </c>
      <c r="B29" s="187"/>
      <c r="C29" s="73" t="s">
        <v>415</v>
      </c>
      <c r="D29" s="73" t="s">
        <v>463</v>
      </c>
      <c r="E29" s="74">
        <v>0</v>
      </c>
      <c r="F29" s="74">
        <v>0</v>
      </c>
      <c r="G29" s="74">
        <v>0</v>
      </c>
      <c r="H29" s="74">
        <v>0</v>
      </c>
      <c r="I29" s="74">
        <v>0</v>
      </c>
      <c r="J29" s="74">
        <v>0</v>
      </c>
      <c r="K29" s="74">
        <v>0</v>
      </c>
    </row>
    <row r="30" spans="1:11" ht="30.75" customHeight="1">
      <c r="A30" s="72" t="s">
        <v>464</v>
      </c>
      <c r="B30" s="187"/>
      <c r="C30" s="73" t="s">
        <v>418</v>
      </c>
      <c r="D30" s="73" t="s">
        <v>465</v>
      </c>
      <c r="E30" s="74">
        <v>0</v>
      </c>
      <c r="F30" s="74">
        <v>0</v>
      </c>
      <c r="G30" s="74">
        <v>0</v>
      </c>
      <c r="H30" s="74">
        <v>0</v>
      </c>
      <c r="I30" s="74">
        <v>0</v>
      </c>
      <c r="J30" s="74">
        <v>0</v>
      </c>
      <c r="K30" s="74">
        <v>0</v>
      </c>
    </row>
    <row r="31" spans="1:11" ht="30" customHeight="1">
      <c r="A31" s="72" t="s">
        <v>466</v>
      </c>
      <c r="B31" s="187"/>
      <c r="C31" s="73" t="s">
        <v>421</v>
      </c>
      <c r="D31" s="73" t="s">
        <v>467</v>
      </c>
      <c r="E31" s="74">
        <v>0</v>
      </c>
      <c r="F31" s="74">
        <v>0</v>
      </c>
      <c r="G31" s="74">
        <v>0</v>
      </c>
      <c r="H31" s="74">
        <v>0</v>
      </c>
      <c r="I31" s="74">
        <v>0</v>
      </c>
      <c r="J31" s="74">
        <v>0</v>
      </c>
      <c r="K31" s="74">
        <v>0</v>
      </c>
    </row>
    <row r="32" spans="1:11" ht="32.25" customHeight="1">
      <c r="A32" s="72" t="s">
        <v>468</v>
      </c>
      <c r="B32" s="187"/>
      <c r="C32" s="73" t="s">
        <v>424</v>
      </c>
      <c r="D32" s="73" t="s">
        <v>469</v>
      </c>
      <c r="E32" s="74">
        <v>0</v>
      </c>
      <c r="F32" s="74">
        <v>0</v>
      </c>
      <c r="G32" s="74">
        <v>0</v>
      </c>
      <c r="H32" s="74">
        <v>0</v>
      </c>
      <c r="I32" s="74">
        <v>0</v>
      </c>
      <c r="J32" s="74">
        <v>0</v>
      </c>
      <c r="K32" s="74">
        <v>0</v>
      </c>
    </row>
    <row r="33" spans="1:11" ht="27.75" customHeight="1">
      <c r="A33" s="72" t="s">
        <v>470</v>
      </c>
      <c r="B33" s="187"/>
      <c r="C33" s="73" t="s">
        <v>427</v>
      </c>
      <c r="D33" s="73" t="s">
        <v>471</v>
      </c>
      <c r="E33" s="74">
        <v>0.0376</v>
      </c>
      <c r="F33" s="74">
        <v>0</v>
      </c>
      <c r="G33" s="74">
        <v>0.0797</v>
      </c>
      <c r="H33" s="74">
        <v>0</v>
      </c>
      <c r="I33" s="74">
        <v>0.1002</v>
      </c>
      <c r="J33" s="74">
        <v>0</v>
      </c>
      <c r="K33" s="74">
        <v>0.0441</v>
      </c>
    </row>
    <row r="34" spans="1:11" ht="39.75" customHeight="1">
      <c r="A34" s="72" t="s">
        <v>472</v>
      </c>
      <c r="B34" s="187"/>
      <c r="C34" s="186" t="s">
        <v>473</v>
      </c>
      <c r="D34" s="186"/>
      <c r="E34" s="75">
        <f aca="true" t="shared" si="3" ref="E34:K34">SUM(E27:E33)</f>
        <v>0.0376</v>
      </c>
      <c r="F34" s="75">
        <f t="shared" si="3"/>
        <v>0</v>
      </c>
      <c r="G34" s="75">
        <f t="shared" si="3"/>
        <v>0.0797</v>
      </c>
      <c r="H34" s="75">
        <f t="shared" si="3"/>
        <v>0</v>
      </c>
      <c r="I34" s="75">
        <f t="shared" si="3"/>
        <v>0.1002</v>
      </c>
      <c r="J34" s="75">
        <f t="shared" si="3"/>
        <v>0</v>
      </c>
      <c r="K34" s="75">
        <f t="shared" si="3"/>
        <v>0.0441</v>
      </c>
    </row>
    <row r="35" spans="1:11" ht="39.75" customHeight="1">
      <c r="A35" s="72" t="s">
        <v>474</v>
      </c>
      <c r="B35" s="187" t="s">
        <v>475</v>
      </c>
      <c r="C35" s="76" t="s">
        <v>409</v>
      </c>
      <c r="D35" s="76" t="s">
        <v>476</v>
      </c>
      <c r="E35" s="74">
        <v>0</v>
      </c>
      <c r="F35" s="74">
        <v>0</v>
      </c>
      <c r="G35" s="74">
        <v>0</v>
      </c>
      <c r="H35" s="74">
        <v>0</v>
      </c>
      <c r="I35" s="74">
        <v>0</v>
      </c>
      <c r="J35" s="74">
        <v>0</v>
      </c>
      <c r="K35" s="74">
        <v>0</v>
      </c>
    </row>
    <row r="36" spans="1:11" ht="39.75" customHeight="1">
      <c r="A36" s="72" t="s">
        <v>477</v>
      </c>
      <c r="B36" s="187"/>
      <c r="C36" s="73" t="s">
        <v>412</v>
      </c>
      <c r="D36" s="73" t="s">
        <v>478</v>
      </c>
      <c r="E36" s="74">
        <v>0.0075</v>
      </c>
      <c r="F36" s="74">
        <v>0</v>
      </c>
      <c r="G36" s="74">
        <v>0.0561</v>
      </c>
      <c r="H36" s="74">
        <v>0</v>
      </c>
      <c r="I36" s="74">
        <v>0.0794</v>
      </c>
      <c r="J36" s="74">
        <v>0</v>
      </c>
      <c r="K36" s="74">
        <v>0.0155</v>
      </c>
    </row>
    <row r="37" spans="1:11" ht="44.25" customHeight="1">
      <c r="A37" s="72" t="s">
        <v>479</v>
      </c>
      <c r="B37" s="187"/>
      <c r="C37" s="186" t="s">
        <v>480</v>
      </c>
      <c r="D37" s="186"/>
      <c r="E37" s="75">
        <f aca="true" t="shared" si="4" ref="E37:K37">E35+E36</f>
        <v>0.0075</v>
      </c>
      <c r="F37" s="75">
        <f t="shared" si="4"/>
        <v>0</v>
      </c>
      <c r="G37" s="75">
        <f t="shared" si="4"/>
        <v>0.0561</v>
      </c>
      <c r="H37" s="75">
        <f t="shared" si="4"/>
        <v>0</v>
      </c>
      <c r="I37" s="75">
        <f t="shared" si="4"/>
        <v>0.0794</v>
      </c>
      <c r="J37" s="75">
        <f t="shared" si="4"/>
        <v>0</v>
      </c>
      <c r="K37" s="75">
        <f t="shared" si="4"/>
        <v>0.0155</v>
      </c>
    </row>
    <row r="38" spans="1:11" ht="26.25" customHeight="1">
      <c r="A38" s="72" t="s">
        <v>481</v>
      </c>
      <c r="B38" s="187" t="s">
        <v>482</v>
      </c>
      <c r="C38" s="76" t="s">
        <v>409</v>
      </c>
      <c r="D38" s="76" t="s">
        <v>483</v>
      </c>
      <c r="E38" s="74">
        <v>1.8077</v>
      </c>
      <c r="F38" s="74">
        <v>0</v>
      </c>
      <c r="G38" s="74">
        <v>1.8656</v>
      </c>
      <c r="H38" s="74">
        <v>3.6738</v>
      </c>
      <c r="I38" s="74">
        <v>2.7852</v>
      </c>
      <c r="J38" s="74">
        <v>3.6738</v>
      </c>
      <c r="K38" s="74">
        <v>0.2671</v>
      </c>
    </row>
    <row r="39" spans="1:11" ht="26.25" customHeight="1">
      <c r="A39" s="72" t="s">
        <v>484</v>
      </c>
      <c r="B39" s="187"/>
      <c r="C39" s="73" t="s">
        <v>412</v>
      </c>
      <c r="D39" s="73" t="s">
        <v>485</v>
      </c>
      <c r="E39" s="74">
        <v>0.0349</v>
      </c>
      <c r="F39" s="74">
        <v>0</v>
      </c>
      <c r="G39" s="74">
        <v>0.0341</v>
      </c>
      <c r="H39" s="74">
        <v>0</v>
      </c>
      <c r="I39" s="74">
        <v>0.0435</v>
      </c>
      <c r="J39" s="74">
        <v>0</v>
      </c>
      <c r="K39" s="74">
        <v>0.0178</v>
      </c>
    </row>
    <row r="40" spans="1:11" ht="39.75" customHeight="1">
      <c r="A40" s="72" t="s">
        <v>486</v>
      </c>
      <c r="B40" s="187"/>
      <c r="C40" s="186" t="s">
        <v>487</v>
      </c>
      <c r="D40" s="186"/>
      <c r="E40" s="75">
        <f aca="true" t="shared" si="5" ref="E40:K40">E38+E39</f>
        <v>1.8426</v>
      </c>
      <c r="F40" s="75">
        <f t="shared" si="5"/>
        <v>0</v>
      </c>
      <c r="G40" s="75">
        <f t="shared" si="5"/>
        <v>1.8997</v>
      </c>
      <c r="H40" s="75">
        <f t="shared" si="5"/>
        <v>3.6738</v>
      </c>
      <c r="I40" s="75">
        <f t="shared" si="5"/>
        <v>2.8287</v>
      </c>
      <c r="J40" s="75">
        <f t="shared" si="5"/>
        <v>3.6738</v>
      </c>
      <c r="K40" s="75">
        <f t="shared" si="5"/>
        <v>0.2849</v>
      </c>
    </row>
    <row r="41" spans="1:11" ht="33.75" customHeight="1">
      <c r="A41" s="72" t="s">
        <v>488</v>
      </c>
      <c r="B41" s="187" t="s">
        <v>489</v>
      </c>
      <c r="C41" s="76" t="s">
        <v>409</v>
      </c>
      <c r="D41" s="76" t="s">
        <v>490</v>
      </c>
      <c r="E41" s="74">
        <v>3.7512</v>
      </c>
      <c r="F41" s="74">
        <v>0</v>
      </c>
      <c r="G41" s="74">
        <v>3.6689</v>
      </c>
      <c r="H41" s="74">
        <v>6.9135</v>
      </c>
      <c r="I41" s="74">
        <v>5.6134</v>
      </c>
      <c r="J41" s="74">
        <v>6.9135</v>
      </c>
      <c r="K41" s="74">
        <v>0.2888</v>
      </c>
    </row>
    <row r="42" spans="1:11" ht="39.75" customHeight="1">
      <c r="A42" s="72" t="s">
        <v>491</v>
      </c>
      <c r="B42" s="187"/>
      <c r="C42" s="186" t="s">
        <v>492</v>
      </c>
      <c r="D42" s="186"/>
      <c r="E42" s="75">
        <f aca="true" t="shared" si="6" ref="E42:K42">E41</f>
        <v>3.7512</v>
      </c>
      <c r="F42" s="75">
        <f t="shared" si="6"/>
        <v>0</v>
      </c>
      <c r="G42" s="75">
        <f t="shared" si="6"/>
        <v>3.6689</v>
      </c>
      <c r="H42" s="75">
        <f t="shared" si="6"/>
        <v>6.9135</v>
      </c>
      <c r="I42" s="75">
        <f t="shared" si="6"/>
        <v>5.6134</v>
      </c>
      <c r="J42" s="75">
        <f t="shared" si="6"/>
        <v>6.9135</v>
      </c>
      <c r="K42" s="75">
        <f t="shared" si="6"/>
        <v>0.2888</v>
      </c>
    </row>
    <row r="43" spans="1:11" ht="39.75" customHeight="1">
      <c r="A43" s="72" t="s">
        <v>493</v>
      </c>
      <c r="B43" s="187" t="s">
        <v>494</v>
      </c>
      <c r="C43" s="76" t="s">
        <v>409</v>
      </c>
      <c r="D43" s="76" t="s">
        <v>495</v>
      </c>
      <c r="E43" s="74">
        <v>0.0212</v>
      </c>
      <c r="F43" s="74">
        <v>0</v>
      </c>
      <c r="G43" s="74">
        <v>0.0207</v>
      </c>
      <c r="H43" s="74">
        <v>0</v>
      </c>
      <c r="I43" s="74">
        <v>0.023</v>
      </c>
      <c r="J43" s="74">
        <v>0</v>
      </c>
      <c r="K43" s="74">
        <v>0.0168</v>
      </c>
    </row>
    <row r="44" spans="1:11" ht="48" customHeight="1">
      <c r="A44" s="72" t="s">
        <v>496</v>
      </c>
      <c r="B44" s="187"/>
      <c r="C44" s="73" t="s">
        <v>412</v>
      </c>
      <c r="D44" s="73" t="s">
        <v>497</v>
      </c>
      <c r="E44" s="74">
        <v>2.7994</v>
      </c>
      <c r="F44" s="74">
        <v>0</v>
      </c>
      <c r="G44" s="74">
        <v>2.7379</v>
      </c>
      <c r="H44" s="74">
        <v>0.1412</v>
      </c>
      <c r="I44" s="74">
        <v>0.0877</v>
      </c>
      <c r="J44" s="74">
        <v>0.1412</v>
      </c>
      <c r="K44" s="74">
        <v>7.3445</v>
      </c>
    </row>
    <row r="45" spans="1:11" ht="44.25" customHeight="1">
      <c r="A45" s="72" t="s">
        <v>498</v>
      </c>
      <c r="B45" s="187"/>
      <c r="C45" s="186" t="s">
        <v>499</v>
      </c>
      <c r="D45" s="186"/>
      <c r="E45" s="75">
        <f aca="true" t="shared" si="7" ref="E45:K45">E43+E44</f>
        <v>2.8205999999999998</v>
      </c>
      <c r="F45" s="75">
        <f t="shared" si="7"/>
        <v>0</v>
      </c>
      <c r="G45" s="75">
        <f t="shared" si="7"/>
        <v>2.7586</v>
      </c>
      <c r="H45" s="75">
        <f t="shared" si="7"/>
        <v>0.1412</v>
      </c>
      <c r="I45" s="75">
        <f t="shared" si="7"/>
        <v>0.11069999999999999</v>
      </c>
      <c r="J45" s="75">
        <f t="shared" si="7"/>
        <v>0.1412</v>
      </c>
      <c r="K45" s="75">
        <f t="shared" si="7"/>
        <v>7.3613</v>
      </c>
    </row>
    <row r="46" spans="1:11" ht="28.5" customHeight="1">
      <c r="A46" s="72" t="s">
        <v>500</v>
      </c>
      <c r="B46" s="187" t="s">
        <v>501</v>
      </c>
      <c r="C46" s="76" t="s">
        <v>409</v>
      </c>
      <c r="D46" s="76" t="s">
        <v>502</v>
      </c>
      <c r="E46" s="74">
        <v>12.6251</v>
      </c>
      <c r="F46" s="74">
        <v>0</v>
      </c>
      <c r="G46" s="74">
        <v>12.3479</v>
      </c>
      <c r="H46" s="74">
        <v>0</v>
      </c>
      <c r="I46" s="74">
        <v>0</v>
      </c>
      <c r="J46" s="74">
        <v>0</v>
      </c>
      <c r="K46" s="74">
        <v>33.8114</v>
      </c>
    </row>
    <row r="47" spans="1:11" ht="32.25" customHeight="1">
      <c r="A47" s="72" t="s">
        <v>503</v>
      </c>
      <c r="B47" s="187"/>
      <c r="C47" s="73" t="s">
        <v>412</v>
      </c>
      <c r="D47" s="73" t="s">
        <v>504</v>
      </c>
      <c r="E47" s="74">
        <v>1.9501</v>
      </c>
      <c r="F47" s="74">
        <v>0</v>
      </c>
      <c r="G47" s="74">
        <v>1.9073</v>
      </c>
      <c r="H47" s="74">
        <v>3.8088</v>
      </c>
      <c r="I47" s="74">
        <v>2.9806</v>
      </c>
      <c r="J47" s="74">
        <v>3.8088</v>
      </c>
      <c r="K47" s="74">
        <v>0.0416</v>
      </c>
    </row>
    <row r="48" spans="1:11" ht="17.25" customHeight="1">
      <c r="A48" s="72" t="s">
        <v>505</v>
      </c>
      <c r="B48" s="187"/>
      <c r="C48" s="73" t="s">
        <v>415</v>
      </c>
      <c r="D48" s="73" t="s">
        <v>506</v>
      </c>
      <c r="E48" s="74">
        <v>3.1662</v>
      </c>
      <c r="F48" s="74">
        <v>0</v>
      </c>
      <c r="G48" s="74">
        <v>3.3148</v>
      </c>
      <c r="H48" s="74">
        <v>0</v>
      </c>
      <c r="I48" s="74">
        <v>5.2077</v>
      </c>
      <c r="J48" s="74">
        <v>0</v>
      </c>
      <c r="K48" s="74">
        <v>0.0244</v>
      </c>
    </row>
    <row r="49" spans="1:11" ht="30" customHeight="1">
      <c r="A49" s="72" t="s">
        <v>507</v>
      </c>
      <c r="B49" s="187"/>
      <c r="C49" s="73" t="s">
        <v>418</v>
      </c>
      <c r="D49" s="73" t="s">
        <v>508</v>
      </c>
      <c r="E49" s="74">
        <v>0.1296</v>
      </c>
      <c r="F49" s="74">
        <v>0</v>
      </c>
      <c r="G49" s="74">
        <v>0.1097</v>
      </c>
      <c r="H49" s="74">
        <v>0</v>
      </c>
      <c r="I49" s="74">
        <v>0</v>
      </c>
      <c r="J49" s="74">
        <v>0</v>
      </c>
      <c r="K49" s="74">
        <v>0.3005</v>
      </c>
    </row>
    <row r="50" spans="1:11" ht="36" customHeight="1">
      <c r="A50" s="72" t="s">
        <v>509</v>
      </c>
      <c r="B50" s="187"/>
      <c r="C50" s="73" t="s">
        <v>421</v>
      </c>
      <c r="D50" s="73" t="s">
        <v>510</v>
      </c>
      <c r="E50" s="74">
        <v>5.8781</v>
      </c>
      <c r="F50" s="74">
        <v>0</v>
      </c>
      <c r="G50" s="74">
        <v>5.749</v>
      </c>
      <c r="H50" s="74">
        <v>13.8918</v>
      </c>
      <c r="I50" s="74">
        <v>9.0564</v>
      </c>
      <c r="J50" s="74">
        <v>13.8918</v>
      </c>
      <c r="K50" s="74">
        <v>0</v>
      </c>
    </row>
    <row r="51" spans="1:11" ht="39.75" customHeight="1">
      <c r="A51" s="72" t="s">
        <v>511</v>
      </c>
      <c r="B51" s="187"/>
      <c r="C51" s="73" t="s">
        <v>424</v>
      </c>
      <c r="D51" s="73" t="s">
        <v>512</v>
      </c>
      <c r="E51" s="74">
        <v>0</v>
      </c>
      <c r="F51" s="74">
        <v>0</v>
      </c>
      <c r="G51" s="74">
        <v>0</v>
      </c>
      <c r="H51" s="74">
        <v>0</v>
      </c>
      <c r="I51" s="74">
        <v>0</v>
      </c>
      <c r="J51" s="74">
        <v>0</v>
      </c>
      <c r="K51" s="74">
        <v>0</v>
      </c>
    </row>
    <row r="52" spans="1:11" ht="39.75" customHeight="1">
      <c r="A52" s="72" t="s">
        <v>513</v>
      </c>
      <c r="B52" s="187"/>
      <c r="C52" s="73" t="s">
        <v>427</v>
      </c>
      <c r="D52" s="73" t="s">
        <v>514</v>
      </c>
      <c r="E52" s="74">
        <v>1.6764</v>
      </c>
      <c r="F52" s="74">
        <v>0</v>
      </c>
      <c r="G52" s="74">
        <v>1.6395</v>
      </c>
      <c r="H52" s="74">
        <v>3.7275</v>
      </c>
      <c r="I52" s="74">
        <v>2.5828</v>
      </c>
      <c r="J52" s="74">
        <v>3.7275</v>
      </c>
      <c r="K52" s="74">
        <v>0</v>
      </c>
    </row>
    <row r="53" spans="1:11" ht="39.75" customHeight="1">
      <c r="A53" s="72" t="s">
        <v>515</v>
      </c>
      <c r="B53" s="187"/>
      <c r="C53" s="73" t="s">
        <v>430</v>
      </c>
      <c r="D53" s="73" t="s">
        <v>516</v>
      </c>
      <c r="E53" s="74">
        <v>0</v>
      </c>
      <c r="F53" s="74">
        <v>0</v>
      </c>
      <c r="G53" s="74">
        <v>0</v>
      </c>
      <c r="H53" s="74">
        <v>0</v>
      </c>
      <c r="I53" s="74">
        <v>0</v>
      </c>
      <c r="J53" s="74">
        <v>0</v>
      </c>
      <c r="K53" s="74">
        <v>0</v>
      </c>
    </row>
    <row r="54" spans="1:11" ht="58.5" customHeight="1">
      <c r="A54" s="72" t="s">
        <v>517</v>
      </c>
      <c r="B54" s="187"/>
      <c r="C54" s="186" t="s">
        <v>518</v>
      </c>
      <c r="D54" s="186"/>
      <c r="E54" s="75">
        <f aca="true" t="shared" si="8" ref="E54:K54">SUM(E46:E53)</f>
        <v>25.4255</v>
      </c>
      <c r="F54" s="75">
        <f t="shared" si="8"/>
        <v>0</v>
      </c>
      <c r="G54" s="75">
        <f t="shared" si="8"/>
        <v>25.068199999999997</v>
      </c>
      <c r="H54" s="75">
        <f t="shared" si="8"/>
        <v>21.4281</v>
      </c>
      <c r="I54" s="75">
        <f t="shared" si="8"/>
        <v>19.8275</v>
      </c>
      <c r="J54" s="75">
        <f t="shared" si="8"/>
        <v>21.4281</v>
      </c>
      <c r="K54" s="75">
        <f t="shared" si="8"/>
        <v>34.1779</v>
      </c>
    </row>
    <row r="55" spans="1:11" ht="30.75" customHeight="1">
      <c r="A55" s="72" t="s">
        <v>519</v>
      </c>
      <c r="B55" s="187" t="s">
        <v>520</v>
      </c>
      <c r="C55" s="76" t="s">
        <v>409</v>
      </c>
      <c r="D55" s="76" t="s">
        <v>521</v>
      </c>
      <c r="E55" s="74">
        <v>0</v>
      </c>
      <c r="F55" s="74">
        <v>0</v>
      </c>
      <c r="G55" s="74">
        <v>0</v>
      </c>
      <c r="H55" s="74">
        <v>0</v>
      </c>
      <c r="I55" s="74">
        <v>0</v>
      </c>
      <c r="J55" s="74">
        <v>0</v>
      </c>
      <c r="K55" s="74">
        <v>0</v>
      </c>
    </row>
    <row r="56" spans="1:11" ht="31.5" customHeight="1">
      <c r="A56" s="72" t="s">
        <v>522</v>
      </c>
      <c r="B56" s="187"/>
      <c r="C56" s="73" t="s">
        <v>412</v>
      </c>
      <c r="D56" s="73" t="s">
        <v>523</v>
      </c>
      <c r="E56" s="74">
        <v>0</v>
      </c>
      <c r="F56" s="74">
        <v>0</v>
      </c>
      <c r="G56" s="74">
        <v>0</v>
      </c>
      <c r="H56" s="74">
        <v>0</v>
      </c>
      <c r="I56" s="74">
        <v>0</v>
      </c>
      <c r="J56" s="74">
        <v>0</v>
      </c>
      <c r="K56" s="74">
        <v>0</v>
      </c>
    </row>
    <row r="57" spans="1:11" ht="30.75" customHeight="1">
      <c r="A57" s="72" t="s">
        <v>524</v>
      </c>
      <c r="B57" s="187"/>
      <c r="C57" s="73" t="s">
        <v>415</v>
      </c>
      <c r="D57" s="73" t="s">
        <v>525</v>
      </c>
      <c r="E57" s="74">
        <v>0</v>
      </c>
      <c r="F57" s="74">
        <v>0</v>
      </c>
      <c r="G57" s="74">
        <v>0</v>
      </c>
      <c r="H57" s="74">
        <v>0</v>
      </c>
      <c r="I57" s="74">
        <v>0</v>
      </c>
      <c r="J57" s="74">
        <v>0</v>
      </c>
      <c r="K57" s="74">
        <v>0</v>
      </c>
    </row>
    <row r="58" spans="1:11" ht="39.75" customHeight="1">
      <c r="A58" s="72" t="s">
        <v>526</v>
      </c>
      <c r="B58" s="187"/>
      <c r="C58" s="73" t="s">
        <v>418</v>
      </c>
      <c r="D58" s="73" t="s">
        <v>527</v>
      </c>
      <c r="E58" s="74">
        <v>0</v>
      </c>
      <c r="F58" s="74">
        <v>0</v>
      </c>
      <c r="G58" s="74">
        <v>0</v>
      </c>
      <c r="H58" s="74">
        <v>0</v>
      </c>
      <c r="I58" s="74">
        <v>0</v>
      </c>
      <c r="J58" s="74">
        <v>0</v>
      </c>
      <c r="K58" s="74">
        <v>0</v>
      </c>
    </row>
    <row r="59" spans="1:11" ht="39.75" customHeight="1">
      <c r="A59" s="72" t="s">
        <v>528</v>
      </c>
      <c r="B59" s="187"/>
      <c r="C59" s="73" t="s">
        <v>421</v>
      </c>
      <c r="D59" s="73" t="s">
        <v>529</v>
      </c>
      <c r="E59" s="74">
        <v>26.7252</v>
      </c>
      <c r="F59" s="74">
        <v>0</v>
      </c>
      <c r="G59" s="74">
        <v>26.85</v>
      </c>
      <c r="H59" s="74">
        <v>40.148</v>
      </c>
      <c r="I59" s="74">
        <v>35.2491</v>
      </c>
      <c r="J59" s="74">
        <v>40.148</v>
      </c>
      <c r="K59" s="74">
        <v>12.2507</v>
      </c>
    </row>
    <row r="60" spans="1:11" ht="47.25" customHeight="1">
      <c r="A60" s="72" t="s">
        <v>530</v>
      </c>
      <c r="B60" s="187"/>
      <c r="C60" s="186" t="s">
        <v>531</v>
      </c>
      <c r="D60" s="186"/>
      <c r="E60" s="75">
        <f aca="true" t="shared" si="9" ref="E60:K60">SUM(E55:E59)</f>
        <v>26.7252</v>
      </c>
      <c r="F60" s="75">
        <f t="shared" si="9"/>
        <v>0</v>
      </c>
      <c r="G60" s="75">
        <f t="shared" si="9"/>
        <v>26.85</v>
      </c>
      <c r="H60" s="75">
        <f t="shared" si="9"/>
        <v>40.148</v>
      </c>
      <c r="I60" s="75">
        <f t="shared" si="9"/>
        <v>35.2491</v>
      </c>
      <c r="J60" s="75">
        <f t="shared" si="9"/>
        <v>40.148</v>
      </c>
      <c r="K60" s="75">
        <f t="shared" si="9"/>
        <v>12.2507</v>
      </c>
    </row>
    <row r="61" spans="1:11" ht="33.75" customHeight="1">
      <c r="A61" s="72" t="s">
        <v>532</v>
      </c>
      <c r="B61" s="187" t="s">
        <v>533</v>
      </c>
      <c r="C61" s="76" t="s">
        <v>409</v>
      </c>
      <c r="D61" s="76" t="s">
        <v>534</v>
      </c>
      <c r="E61" s="74">
        <v>0.0274</v>
      </c>
      <c r="F61" s="74">
        <v>0</v>
      </c>
      <c r="G61" s="74">
        <v>0.2255</v>
      </c>
      <c r="H61" s="74">
        <v>0</v>
      </c>
      <c r="I61" s="74">
        <v>0.3552</v>
      </c>
      <c r="J61" s="74">
        <v>0</v>
      </c>
      <c r="K61" s="74">
        <v>0</v>
      </c>
    </row>
    <row r="62" spans="1:11" ht="32.25" customHeight="1">
      <c r="A62" s="72" t="s">
        <v>535</v>
      </c>
      <c r="B62" s="187"/>
      <c r="C62" s="73" t="s">
        <v>412</v>
      </c>
      <c r="D62" s="73" t="s">
        <v>536</v>
      </c>
      <c r="E62" s="74">
        <v>0</v>
      </c>
      <c r="F62" s="74">
        <v>0</v>
      </c>
      <c r="G62" s="74">
        <v>0</v>
      </c>
      <c r="H62" s="74">
        <v>0</v>
      </c>
      <c r="I62" s="74">
        <v>0</v>
      </c>
      <c r="J62" s="74">
        <v>0</v>
      </c>
      <c r="K62" s="74">
        <v>0</v>
      </c>
    </row>
    <row r="63" spans="1:11" ht="30" customHeight="1">
      <c r="A63" s="72" t="s">
        <v>537</v>
      </c>
      <c r="B63" s="187"/>
      <c r="C63" s="186" t="s">
        <v>538</v>
      </c>
      <c r="D63" s="186"/>
      <c r="E63" s="75">
        <f aca="true" t="shared" si="10" ref="E63:K63">E61+E62</f>
        <v>0.0274</v>
      </c>
      <c r="F63" s="75">
        <f t="shared" si="10"/>
        <v>0</v>
      </c>
      <c r="G63" s="75">
        <f t="shared" si="10"/>
        <v>0.2255</v>
      </c>
      <c r="H63" s="75">
        <f t="shared" si="10"/>
        <v>0</v>
      </c>
      <c r="I63" s="75">
        <f t="shared" si="10"/>
        <v>0.3552</v>
      </c>
      <c r="J63" s="75">
        <f t="shared" si="10"/>
        <v>0</v>
      </c>
      <c r="K63" s="75">
        <f t="shared" si="10"/>
        <v>0</v>
      </c>
    </row>
    <row r="64" spans="1:11" ht="39.75" customHeight="1">
      <c r="A64" s="72" t="s">
        <v>539</v>
      </c>
      <c r="B64" s="187" t="s">
        <v>540</v>
      </c>
      <c r="C64" s="76" t="s">
        <v>409</v>
      </c>
      <c r="D64" s="76" t="s">
        <v>541</v>
      </c>
      <c r="E64" s="74">
        <v>0</v>
      </c>
      <c r="F64" s="74">
        <v>0</v>
      </c>
      <c r="G64" s="74">
        <v>0</v>
      </c>
      <c r="H64" s="74">
        <v>0</v>
      </c>
      <c r="I64" s="74">
        <v>0</v>
      </c>
      <c r="J64" s="74">
        <v>0</v>
      </c>
      <c r="K64" s="74">
        <v>0</v>
      </c>
    </row>
    <row r="65" spans="1:11" ht="30" customHeight="1">
      <c r="A65" s="72" t="s">
        <v>542</v>
      </c>
      <c r="B65" s="187"/>
      <c r="C65" s="73" t="s">
        <v>412</v>
      </c>
      <c r="D65" s="73" t="s">
        <v>543</v>
      </c>
      <c r="E65" s="74">
        <v>0</v>
      </c>
      <c r="F65" s="74">
        <v>0</v>
      </c>
      <c r="G65" s="74">
        <v>0</v>
      </c>
      <c r="H65" s="74">
        <v>0</v>
      </c>
      <c r="I65" s="74">
        <v>0</v>
      </c>
      <c r="J65" s="74">
        <v>0</v>
      </c>
      <c r="K65" s="74">
        <v>0</v>
      </c>
    </row>
    <row r="66" spans="1:11" ht="27" customHeight="1">
      <c r="A66" s="72" t="s">
        <v>544</v>
      </c>
      <c r="B66" s="187"/>
      <c r="C66" s="73" t="s">
        <v>415</v>
      </c>
      <c r="D66" s="73" t="s">
        <v>545</v>
      </c>
      <c r="E66" s="74">
        <v>0.005</v>
      </c>
      <c r="F66" s="74">
        <v>0</v>
      </c>
      <c r="G66" s="74">
        <v>0.0049</v>
      </c>
      <c r="H66" s="74">
        <v>0</v>
      </c>
      <c r="I66" s="74">
        <v>0</v>
      </c>
      <c r="J66" s="74">
        <v>0</v>
      </c>
      <c r="K66" s="74">
        <v>0.0134</v>
      </c>
    </row>
    <row r="67" spans="1:11" ht="39.75" customHeight="1">
      <c r="A67" s="72" t="s">
        <v>546</v>
      </c>
      <c r="B67" s="187"/>
      <c r="C67" s="73" t="s">
        <v>418</v>
      </c>
      <c r="D67" s="73" t="s">
        <v>547</v>
      </c>
      <c r="E67" s="74">
        <v>0.0424</v>
      </c>
      <c r="F67" s="74">
        <v>0</v>
      </c>
      <c r="G67" s="74">
        <v>0.1024</v>
      </c>
      <c r="H67" s="74">
        <v>0</v>
      </c>
      <c r="I67" s="74">
        <v>0.1427</v>
      </c>
      <c r="J67" s="74">
        <v>0</v>
      </c>
      <c r="K67" s="74">
        <v>0.0325</v>
      </c>
    </row>
    <row r="68" spans="1:11" ht="27.75" customHeight="1">
      <c r="A68" s="72" t="s">
        <v>548</v>
      </c>
      <c r="B68" s="187"/>
      <c r="C68" s="73" t="s">
        <v>421</v>
      </c>
      <c r="D68" s="73" t="s">
        <v>549</v>
      </c>
      <c r="E68" s="74">
        <v>0.1247</v>
      </c>
      <c r="F68" s="74">
        <v>0</v>
      </c>
      <c r="G68" s="74">
        <v>0.1219</v>
      </c>
      <c r="H68" s="74">
        <v>0</v>
      </c>
      <c r="I68" s="74">
        <v>0.1306</v>
      </c>
      <c r="J68" s="74">
        <v>0</v>
      </c>
      <c r="K68" s="74">
        <v>0.1068</v>
      </c>
    </row>
    <row r="69" spans="1:11" ht="29.25" customHeight="1">
      <c r="A69" s="72" t="s">
        <v>550</v>
      </c>
      <c r="B69" s="187"/>
      <c r="C69" s="73" t="s">
        <v>424</v>
      </c>
      <c r="D69" s="73" t="s">
        <v>551</v>
      </c>
      <c r="E69" s="74">
        <v>0</v>
      </c>
      <c r="F69" s="74">
        <v>0</v>
      </c>
      <c r="G69" s="74">
        <v>0</v>
      </c>
      <c r="H69" s="74">
        <v>0</v>
      </c>
      <c r="I69" s="74">
        <v>0</v>
      </c>
      <c r="J69" s="74">
        <v>0</v>
      </c>
      <c r="K69" s="74">
        <v>0</v>
      </c>
    </row>
    <row r="70" spans="1:11" ht="41.25" customHeight="1">
      <c r="A70" s="72" t="s">
        <v>552</v>
      </c>
      <c r="B70" s="187"/>
      <c r="C70" s="73" t="s">
        <v>427</v>
      </c>
      <c r="D70" s="73" t="s">
        <v>553</v>
      </c>
      <c r="E70" s="74">
        <v>0.0209</v>
      </c>
      <c r="F70" s="74">
        <v>0</v>
      </c>
      <c r="G70" s="74">
        <v>0.0205</v>
      </c>
      <c r="H70" s="74">
        <v>0</v>
      </c>
      <c r="I70" s="74">
        <v>0</v>
      </c>
      <c r="J70" s="74">
        <v>0</v>
      </c>
      <c r="K70" s="74">
        <v>0.0561</v>
      </c>
    </row>
    <row r="71" spans="1:11" ht="30" customHeight="1">
      <c r="A71" s="72" t="s">
        <v>554</v>
      </c>
      <c r="B71" s="187"/>
      <c r="C71" s="73" t="s">
        <v>430</v>
      </c>
      <c r="D71" s="73" t="s">
        <v>555</v>
      </c>
      <c r="E71" s="74">
        <v>0</v>
      </c>
      <c r="F71" s="74">
        <v>0</v>
      </c>
      <c r="G71" s="74">
        <v>0</v>
      </c>
      <c r="H71" s="74">
        <v>0</v>
      </c>
      <c r="I71" s="74">
        <v>0</v>
      </c>
      <c r="J71" s="74">
        <v>0</v>
      </c>
      <c r="K71" s="74">
        <v>0</v>
      </c>
    </row>
    <row r="72" spans="1:11" ht="23.25" customHeight="1">
      <c r="A72" s="72" t="s">
        <v>556</v>
      </c>
      <c r="B72" s="187"/>
      <c r="C72" s="73" t="s">
        <v>433</v>
      </c>
      <c r="D72" s="73" t="s">
        <v>557</v>
      </c>
      <c r="E72" s="74">
        <v>0</v>
      </c>
      <c r="F72" s="74">
        <v>0</v>
      </c>
      <c r="G72" s="74">
        <v>0</v>
      </c>
      <c r="H72" s="74">
        <v>0</v>
      </c>
      <c r="I72" s="74">
        <v>0</v>
      </c>
      <c r="J72" s="74">
        <v>0</v>
      </c>
      <c r="K72" s="74">
        <v>0</v>
      </c>
    </row>
    <row r="73" spans="1:11" ht="50.25" customHeight="1">
      <c r="A73" s="72" t="s">
        <v>558</v>
      </c>
      <c r="B73" s="187"/>
      <c r="C73" s="186" t="s">
        <v>559</v>
      </c>
      <c r="D73" s="186"/>
      <c r="E73" s="75">
        <f aca="true" t="shared" si="11" ref="E73:K73">SUM(E64:E72)</f>
        <v>0.193</v>
      </c>
      <c r="F73" s="75">
        <f t="shared" si="11"/>
        <v>0</v>
      </c>
      <c r="G73" s="75">
        <f t="shared" si="11"/>
        <v>0.2497</v>
      </c>
      <c r="H73" s="75">
        <f t="shared" si="11"/>
        <v>0</v>
      </c>
      <c r="I73" s="75">
        <f t="shared" si="11"/>
        <v>0.2733</v>
      </c>
      <c r="J73" s="75">
        <f t="shared" si="11"/>
        <v>0</v>
      </c>
      <c r="K73" s="75">
        <f t="shared" si="11"/>
        <v>0.20879999999999999</v>
      </c>
    </row>
    <row r="74" spans="1:11" ht="44.25" customHeight="1">
      <c r="A74" s="72" t="s">
        <v>560</v>
      </c>
      <c r="B74" s="187" t="s">
        <v>561</v>
      </c>
      <c r="C74" s="76" t="s">
        <v>409</v>
      </c>
      <c r="D74" s="76" t="s">
        <v>562</v>
      </c>
      <c r="E74" s="74">
        <v>0</v>
      </c>
      <c r="F74" s="74">
        <v>0</v>
      </c>
      <c r="G74" s="74">
        <v>0</v>
      </c>
      <c r="H74" s="74">
        <v>0</v>
      </c>
      <c r="I74" s="74">
        <v>0</v>
      </c>
      <c r="J74" s="74">
        <v>0</v>
      </c>
      <c r="K74" s="74">
        <v>0</v>
      </c>
    </row>
    <row r="75" spans="1:11" ht="55.5" customHeight="1">
      <c r="A75" s="72" t="s">
        <v>563</v>
      </c>
      <c r="B75" s="187"/>
      <c r="C75" s="73" t="s">
        <v>412</v>
      </c>
      <c r="D75" s="73" t="s">
        <v>564</v>
      </c>
      <c r="E75" s="74">
        <v>0</v>
      </c>
      <c r="F75" s="74">
        <v>0</v>
      </c>
      <c r="G75" s="74">
        <v>0</v>
      </c>
      <c r="H75" s="74">
        <v>0</v>
      </c>
      <c r="I75" s="74">
        <v>0</v>
      </c>
      <c r="J75" s="74">
        <v>0</v>
      </c>
      <c r="K75" s="74">
        <v>0</v>
      </c>
    </row>
    <row r="76" spans="1:11" ht="49.5" customHeight="1">
      <c r="A76" s="72" t="s">
        <v>565</v>
      </c>
      <c r="B76" s="187"/>
      <c r="C76" s="73" t="s">
        <v>415</v>
      </c>
      <c r="D76" s="73" t="s">
        <v>566</v>
      </c>
      <c r="E76" s="74">
        <v>0</v>
      </c>
      <c r="F76" s="74">
        <v>0</v>
      </c>
      <c r="G76" s="74">
        <v>0</v>
      </c>
      <c r="H76" s="74">
        <v>0</v>
      </c>
      <c r="I76" s="74">
        <v>0</v>
      </c>
      <c r="J76" s="74">
        <v>0</v>
      </c>
      <c r="K76" s="74">
        <v>0</v>
      </c>
    </row>
    <row r="77" spans="1:11" ht="40.5" customHeight="1">
      <c r="A77" s="72" t="s">
        <v>567</v>
      </c>
      <c r="B77" s="187"/>
      <c r="C77" s="73" t="s">
        <v>418</v>
      </c>
      <c r="D77" s="73" t="s">
        <v>568</v>
      </c>
      <c r="E77" s="74">
        <v>0</v>
      </c>
      <c r="F77" s="74">
        <v>0</v>
      </c>
      <c r="G77" s="74">
        <v>0</v>
      </c>
      <c r="H77" s="74">
        <v>0</v>
      </c>
      <c r="I77" s="74">
        <v>0</v>
      </c>
      <c r="J77" s="74">
        <v>0</v>
      </c>
      <c r="K77" s="74">
        <v>0</v>
      </c>
    </row>
    <row r="78" spans="1:11" ht="39.75" customHeight="1">
      <c r="A78" s="72" t="s">
        <v>569</v>
      </c>
      <c r="B78" s="187"/>
      <c r="C78" s="73" t="s">
        <v>421</v>
      </c>
      <c r="D78" s="73" t="s">
        <v>570</v>
      </c>
      <c r="E78" s="74">
        <v>0</v>
      </c>
      <c r="F78" s="74">
        <v>0</v>
      </c>
      <c r="G78" s="74">
        <v>0</v>
      </c>
      <c r="H78" s="74">
        <v>0</v>
      </c>
      <c r="I78" s="74">
        <v>0</v>
      </c>
      <c r="J78" s="74">
        <v>0</v>
      </c>
      <c r="K78" s="74">
        <v>0</v>
      </c>
    </row>
    <row r="79" spans="1:11" ht="34.5" customHeight="1">
      <c r="A79" s="72" t="s">
        <v>571</v>
      </c>
      <c r="B79" s="187"/>
      <c r="C79" s="73" t="s">
        <v>424</v>
      </c>
      <c r="D79" s="73" t="s">
        <v>572</v>
      </c>
      <c r="E79" s="74">
        <v>0</v>
      </c>
      <c r="F79" s="74">
        <v>0</v>
      </c>
      <c r="G79" s="74">
        <v>0</v>
      </c>
      <c r="H79" s="74">
        <v>0</v>
      </c>
      <c r="I79" s="74">
        <v>0</v>
      </c>
      <c r="J79" s="74">
        <v>0</v>
      </c>
      <c r="K79" s="74">
        <v>0</v>
      </c>
    </row>
    <row r="80" spans="1:11" ht="25.5" customHeight="1">
      <c r="A80" s="72" t="s">
        <v>573</v>
      </c>
      <c r="B80" s="187"/>
      <c r="C80" s="73" t="s">
        <v>427</v>
      </c>
      <c r="D80" s="73" t="s">
        <v>574</v>
      </c>
      <c r="E80" s="74">
        <v>0</v>
      </c>
      <c r="F80" s="74">
        <v>0</v>
      </c>
      <c r="G80" s="74">
        <v>0</v>
      </c>
      <c r="H80" s="74">
        <v>0</v>
      </c>
      <c r="I80" s="74">
        <v>0</v>
      </c>
      <c r="J80" s="74">
        <v>0</v>
      </c>
      <c r="K80" s="74">
        <v>0</v>
      </c>
    </row>
    <row r="81" spans="1:11" ht="30" customHeight="1">
      <c r="A81" s="72" t="s">
        <v>575</v>
      </c>
      <c r="B81" s="187"/>
      <c r="C81" s="186" t="s">
        <v>576</v>
      </c>
      <c r="D81" s="186"/>
      <c r="E81" s="75">
        <f aca="true" t="shared" si="12" ref="E81:K81">SUM(E74:E80)</f>
        <v>0</v>
      </c>
      <c r="F81" s="75">
        <f t="shared" si="12"/>
        <v>0</v>
      </c>
      <c r="G81" s="75">
        <f t="shared" si="12"/>
        <v>0</v>
      </c>
      <c r="H81" s="75">
        <f t="shared" si="12"/>
        <v>0</v>
      </c>
      <c r="I81" s="75">
        <f t="shared" si="12"/>
        <v>0</v>
      </c>
      <c r="J81" s="75">
        <f t="shared" si="12"/>
        <v>0</v>
      </c>
      <c r="K81" s="75">
        <f t="shared" si="12"/>
        <v>0</v>
      </c>
    </row>
    <row r="82" spans="1:11" ht="32.25" customHeight="1">
      <c r="A82" s="72" t="s">
        <v>577</v>
      </c>
      <c r="B82" s="187" t="s">
        <v>578</v>
      </c>
      <c r="C82" s="76" t="s">
        <v>409</v>
      </c>
      <c r="D82" s="76" t="s">
        <v>579</v>
      </c>
      <c r="E82" s="74">
        <v>7.418</v>
      </c>
      <c r="F82" s="74">
        <v>0</v>
      </c>
      <c r="G82" s="74">
        <v>7.2551</v>
      </c>
      <c r="H82" s="74">
        <v>18.3983</v>
      </c>
      <c r="I82" s="74">
        <v>11.429</v>
      </c>
      <c r="J82" s="74">
        <v>18.3983</v>
      </c>
      <c r="K82" s="74">
        <v>0</v>
      </c>
    </row>
    <row r="83" spans="1:11" ht="39.75" customHeight="1">
      <c r="A83" s="72" t="s">
        <v>580</v>
      </c>
      <c r="B83" s="187"/>
      <c r="C83" s="73" t="s">
        <v>412</v>
      </c>
      <c r="D83" s="73" t="s">
        <v>581</v>
      </c>
      <c r="E83" s="74">
        <v>0.2931</v>
      </c>
      <c r="F83" s="74">
        <v>0</v>
      </c>
      <c r="G83" s="74">
        <v>0.6998</v>
      </c>
      <c r="H83" s="74">
        <v>0.5308</v>
      </c>
      <c r="I83" s="74">
        <v>1.1024</v>
      </c>
      <c r="J83" s="74">
        <v>0.5308</v>
      </c>
      <c r="K83" s="74">
        <v>0</v>
      </c>
    </row>
    <row r="84" spans="1:11" ht="30" customHeight="1">
      <c r="A84" s="72" t="s">
        <v>582</v>
      </c>
      <c r="B84" s="187"/>
      <c r="C84" s="73" t="s">
        <v>415</v>
      </c>
      <c r="D84" s="73" t="s">
        <v>583</v>
      </c>
      <c r="E84" s="74">
        <v>0.0182</v>
      </c>
      <c r="F84" s="74">
        <v>0</v>
      </c>
      <c r="G84" s="74">
        <v>0.0178</v>
      </c>
      <c r="H84" s="74">
        <v>0</v>
      </c>
      <c r="I84" s="74">
        <v>0.0191</v>
      </c>
      <c r="J84" s="74">
        <v>0</v>
      </c>
      <c r="K84" s="74">
        <v>0.0156</v>
      </c>
    </row>
    <row r="85" spans="1:11" ht="39.75" customHeight="1">
      <c r="A85" s="72" t="s">
        <v>584</v>
      </c>
      <c r="B85" s="187"/>
      <c r="C85" s="73" t="s">
        <v>418</v>
      </c>
      <c r="D85" s="73" t="s">
        <v>585</v>
      </c>
      <c r="E85" s="74">
        <v>2.4422</v>
      </c>
      <c r="F85" s="74">
        <v>0</v>
      </c>
      <c r="G85" s="74">
        <v>2.3886</v>
      </c>
      <c r="H85" s="74">
        <v>6.0326</v>
      </c>
      <c r="I85" s="74">
        <v>3.7474</v>
      </c>
      <c r="J85" s="74">
        <v>6.0326</v>
      </c>
      <c r="K85" s="74">
        <v>0.0267</v>
      </c>
    </row>
    <row r="86" spans="1:11" ht="49.5" customHeight="1">
      <c r="A86" s="72" t="s">
        <v>586</v>
      </c>
      <c r="B86" s="187"/>
      <c r="C86" s="186" t="s">
        <v>587</v>
      </c>
      <c r="D86" s="186"/>
      <c r="E86" s="75">
        <f aca="true" t="shared" si="13" ref="E86:K86">SUM(E82:E85)</f>
        <v>10.1715</v>
      </c>
      <c r="F86" s="75">
        <f t="shared" si="13"/>
        <v>0</v>
      </c>
      <c r="G86" s="75">
        <f t="shared" si="13"/>
        <v>10.3613</v>
      </c>
      <c r="H86" s="75">
        <f t="shared" si="13"/>
        <v>24.9617</v>
      </c>
      <c r="I86" s="75">
        <f t="shared" si="13"/>
        <v>16.2979</v>
      </c>
      <c r="J86" s="75">
        <f t="shared" si="13"/>
        <v>24.9617</v>
      </c>
      <c r="K86" s="75">
        <f t="shared" si="13"/>
        <v>0.042300000000000004</v>
      </c>
    </row>
    <row r="87" spans="1:11" ht="39.75" customHeight="1">
      <c r="A87" s="72" t="s">
        <v>588</v>
      </c>
      <c r="B87" s="187" t="s">
        <v>589</v>
      </c>
      <c r="C87" s="76" t="s">
        <v>409</v>
      </c>
      <c r="D87" s="76" t="s">
        <v>590</v>
      </c>
      <c r="E87" s="74">
        <v>0</v>
      </c>
      <c r="F87" s="74">
        <v>0</v>
      </c>
      <c r="G87" s="74">
        <v>0</v>
      </c>
      <c r="H87" s="74">
        <v>0</v>
      </c>
      <c r="I87" s="74">
        <v>0</v>
      </c>
      <c r="J87" s="74">
        <v>0</v>
      </c>
      <c r="K87" s="74">
        <v>0</v>
      </c>
    </row>
    <row r="88" spans="1:11" ht="33.75" customHeight="1">
      <c r="A88" s="72" t="s">
        <v>591</v>
      </c>
      <c r="B88" s="187"/>
      <c r="C88" s="73" t="s">
        <v>412</v>
      </c>
      <c r="D88" s="73" t="s">
        <v>592</v>
      </c>
      <c r="E88" s="74">
        <v>0</v>
      </c>
      <c r="F88" s="74">
        <v>0</v>
      </c>
      <c r="G88" s="74">
        <v>0</v>
      </c>
      <c r="H88" s="74">
        <v>0</v>
      </c>
      <c r="I88" s="74">
        <v>0</v>
      </c>
      <c r="J88" s="74">
        <v>0</v>
      </c>
      <c r="K88" s="74">
        <v>0</v>
      </c>
    </row>
    <row r="89" spans="1:11" ht="30" customHeight="1">
      <c r="A89" s="72" t="s">
        <v>593</v>
      </c>
      <c r="B89" s="187"/>
      <c r="C89" s="73" t="s">
        <v>415</v>
      </c>
      <c r="D89" s="73" t="s">
        <v>594</v>
      </c>
      <c r="E89" s="74">
        <v>0.0136</v>
      </c>
      <c r="F89" s="74">
        <v>0</v>
      </c>
      <c r="G89" s="74">
        <v>0.0177</v>
      </c>
      <c r="H89" s="74">
        <v>0</v>
      </c>
      <c r="I89" s="74">
        <v>0.0067</v>
      </c>
      <c r="J89" s="74">
        <v>0</v>
      </c>
      <c r="K89" s="74">
        <v>0.0367</v>
      </c>
    </row>
    <row r="90" spans="1:11" ht="45.75" customHeight="1">
      <c r="A90" s="72" t="s">
        <v>595</v>
      </c>
      <c r="B90" s="187"/>
      <c r="C90" s="186" t="s">
        <v>596</v>
      </c>
      <c r="D90" s="186"/>
      <c r="E90" s="75">
        <f aca="true" t="shared" si="14" ref="E90:K90">SUM(E87:E89)</f>
        <v>0.0136</v>
      </c>
      <c r="F90" s="75">
        <f t="shared" si="14"/>
        <v>0</v>
      </c>
      <c r="G90" s="75">
        <f t="shared" si="14"/>
        <v>0.0177</v>
      </c>
      <c r="H90" s="75">
        <f t="shared" si="14"/>
        <v>0</v>
      </c>
      <c r="I90" s="75">
        <f t="shared" si="14"/>
        <v>0.0067</v>
      </c>
      <c r="J90" s="75">
        <f t="shared" si="14"/>
        <v>0</v>
      </c>
      <c r="K90" s="75">
        <f t="shared" si="14"/>
        <v>0.0367</v>
      </c>
    </row>
    <row r="91" spans="1:11" ht="44.25" customHeight="1">
      <c r="A91" s="72" t="s">
        <v>597</v>
      </c>
      <c r="B91" s="187" t="s">
        <v>598</v>
      </c>
      <c r="C91" s="76" t="s">
        <v>409</v>
      </c>
      <c r="D91" s="76" t="s">
        <v>599</v>
      </c>
      <c r="E91" s="74">
        <v>0</v>
      </c>
      <c r="F91" s="74">
        <v>0</v>
      </c>
      <c r="G91" s="74">
        <v>0</v>
      </c>
      <c r="H91" s="74">
        <v>0</v>
      </c>
      <c r="I91" s="74">
        <v>0</v>
      </c>
      <c r="J91" s="74">
        <v>0</v>
      </c>
      <c r="K91" s="74">
        <v>0</v>
      </c>
    </row>
    <row r="92" spans="1:11" ht="26.25" customHeight="1">
      <c r="A92" s="72" t="s">
        <v>600</v>
      </c>
      <c r="B92" s="187"/>
      <c r="C92" s="73" t="s">
        <v>412</v>
      </c>
      <c r="D92" s="73" t="s">
        <v>601</v>
      </c>
      <c r="E92" s="74">
        <v>0</v>
      </c>
      <c r="F92" s="74">
        <v>0</v>
      </c>
      <c r="G92" s="74">
        <v>0</v>
      </c>
      <c r="H92" s="74">
        <v>0</v>
      </c>
      <c r="I92" s="74">
        <v>0</v>
      </c>
      <c r="J92" s="74">
        <v>0</v>
      </c>
      <c r="K92" s="74">
        <v>0</v>
      </c>
    </row>
    <row r="93" spans="1:11" ht="52.5" customHeight="1">
      <c r="A93" s="72" t="s">
        <v>602</v>
      </c>
      <c r="B93" s="187"/>
      <c r="C93" s="186" t="s">
        <v>603</v>
      </c>
      <c r="D93" s="186"/>
      <c r="E93" s="75">
        <f aca="true" t="shared" si="15" ref="E93:K93">E91+E92</f>
        <v>0</v>
      </c>
      <c r="F93" s="75">
        <f t="shared" si="15"/>
        <v>0</v>
      </c>
      <c r="G93" s="75">
        <f t="shared" si="15"/>
        <v>0</v>
      </c>
      <c r="H93" s="75">
        <f t="shared" si="15"/>
        <v>0</v>
      </c>
      <c r="I93" s="75">
        <f t="shared" si="15"/>
        <v>0</v>
      </c>
      <c r="J93" s="75">
        <f t="shared" si="15"/>
        <v>0</v>
      </c>
      <c r="K93" s="75">
        <f t="shared" si="15"/>
        <v>0</v>
      </c>
    </row>
    <row r="94" spans="1:11" ht="24" customHeight="1">
      <c r="A94" s="72" t="s">
        <v>604</v>
      </c>
      <c r="B94" s="187" t="s">
        <v>605</v>
      </c>
      <c r="C94" s="76" t="s">
        <v>409</v>
      </c>
      <c r="D94" s="76" t="s">
        <v>606</v>
      </c>
      <c r="E94" s="74">
        <v>1.9735</v>
      </c>
      <c r="F94" s="74">
        <v>0</v>
      </c>
      <c r="G94" s="74">
        <v>1.9302</v>
      </c>
      <c r="H94" s="74">
        <v>1.0269</v>
      </c>
      <c r="I94" s="74">
        <v>3.0406</v>
      </c>
      <c r="J94" s="74">
        <v>1.0269</v>
      </c>
      <c r="K94" s="74">
        <v>0</v>
      </c>
    </row>
    <row r="95" spans="1:11" ht="50.25" customHeight="1">
      <c r="A95" s="72" t="s">
        <v>607</v>
      </c>
      <c r="B95" s="187"/>
      <c r="C95" s="186" t="s">
        <v>608</v>
      </c>
      <c r="D95" s="186"/>
      <c r="E95" s="75">
        <f aca="true" t="shared" si="16" ref="E95:K95">E94</f>
        <v>1.9735</v>
      </c>
      <c r="F95" s="75">
        <f t="shared" si="16"/>
        <v>0</v>
      </c>
      <c r="G95" s="75">
        <f t="shared" si="16"/>
        <v>1.9302</v>
      </c>
      <c r="H95" s="75">
        <f t="shared" si="16"/>
        <v>1.0269</v>
      </c>
      <c r="I95" s="75">
        <f t="shared" si="16"/>
        <v>3.0406</v>
      </c>
      <c r="J95" s="75">
        <f t="shared" si="16"/>
        <v>1.0269</v>
      </c>
      <c r="K95" s="75">
        <f t="shared" si="16"/>
        <v>0</v>
      </c>
    </row>
    <row r="96" spans="1:11" ht="45" customHeight="1">
      <c r="A96" s="72" t="s">
        <v>609</v>
      </c>
      <c r="B96" s="187" t="s">
        <v>610</v>
      </c>
      <c r="C96" s="76" t="s">
        <v>409</v>
      </c>
      <c r="D96" s="76" t="s">
        <v>611</v>
      </c>
      <c r="E96" s="74">
        <v>0</v>
      </c>
      <c r="F96" s="74">
        <v>0</v>
      </c>
      <c r="G96" s="74">
        <v>0</v>
      </c>
      <c r="H96" s="74">
        <v>0</v>
      </c>
      <c r="I96" s="74">
        <v>0</v>
      </c>
      <c r="J96" s="74">
        <v>0</v>
      </c>
      <c r="K96" s="74">
        <v>0</v>
      </c>
    </row>
    <row r="97" spans="1:11" ht="58.5" customHeight="1">
      <c r="A97" s="72" t="s">
        <v>612</v>
      </c>
      <c r="B97" s="187"/>
      <c r="C97" s="186" t="s">
        <v>613</v>
      </c>
      <c r="D97" s="186"/>
      <c r="E97" s="75">
        <f aca="true" t="shared" si="17" ref="E97:K97">E96</f>
        <v>0</v>
      </c>
      <c r="F97" s="75">
        <f t="shared" si="17"/>
        <v>0</v>
      </c>
      <c r="G97" s="75">
        <f t="shared" si="17"/>
        <v>0</v>
      </c>
      <c r="H97" s="75">
        <f t="shared" si="17"/>
        <v>0</v>
      </c>
      <c r="I97" s="75">
        <f t="shared" si="17"/>
        <v>0</v>
      </c>
      <c r="J97" s="75">
        <f t="shared" si="17"/>
        <v>0</v>
      </c>
      <c r="K97" s="75">
        <f t="shared" si="17"/>
        <v>0</v>
      </c>
    </row>
    <row r="98" spans="1:11" ht="38.25" customHeight="1">
      <c r="A98" s="72" t="s">
        <v>614</v>
      </c>
      <c r="B98" s="187" t="s">
        <v>615</v>
      </c>
      <c r="C98" s="76" t="s">
        <v>409</v>
      </c>
      <c r="D98" s="76" t="s">
        <v>616</v>
      </c>
      <c r="E98" s="74">
        <v>0</v>
      </c>
      <c r="F98" s="74">
        <v>0</v>
      </c>
      <c r="G98" s="74">
        <v>0</v>
      </c>
      <c r="H98" s="74">
        <v>0</v>
      </c>
      <c r="I98" s="74">
        <v>0</v>
      </c>
      <c r="J98" s="74">
        <v>0</v>
      </c>
      <c r="K98" s="74">
        <v>0</v>
      </c>
    </row>
    <row r="99" spans="1:11" ht="39.75" customHeight="1">
      <c r="A99" s="72" t="s">
        <v>617</v>
      </c>
      <c r="B99" s="187"/>
      <c r="C99" s="186" t="s">
        <v>618</v>
      </c>
      <c r="D99" s="186"/>
      <c r="E99" s="75">
        <f aca="true" t="shared" si="18" ref="E99:K99">E98</f>
        <v>0</v>
      </c>
      <c r="F99" s="75">
        <f t="shared" si="18"/>
        <v>0</v>
      </c>
      <c r="G99" s="75">
        <f t="shared" si="18"/>
        <v>0</v>
      </c>
      <c r="H99" s="75">
        <f t="shared" si="18"/>
        <v>0</v>
      </c>
      <c r="I99" s="75">
        <f t="shared" si="18"/>
        <v>0</v>
      </c>
      <c r="J99" s="75">
        <f t="shared" si="18"/>
        <v>0</v>
      </c>
      <c r="K99" s="75">
        <f t="shared" si="18"/>
        <v>0</v>
      </c>
    </row>
    <row r="100" spans="1:11" ht="39.75" customHeight="1">
      <c r="A100" s="72" t="s">
        <v>619</v>
      </c>
      <c r="B100" s="187" t="s">
        <v>620</v>
      </c>
      <c r="C100" s="76" t="s">
        <v>409</v>
      </c>
      <c r="D100" s="76" t="s">
        <v>621</v>
      </c>
      <c r="E100" s="74">
        <v>0.2154</v>
      </c>
      <c r="F100" s="74">
        <v>0</v>
      </c>
      <c r="G100" s="74">
        <v>0.0013</v>
      </c>
      <c r="H100" s="74">
        <v>0</v>
      </c>
      <c r="I100" s="74">
        <v>0</v>
      </c>
      <c r="J100" s="74">
        <v>0</v>
      </c>
      <c r="K100" s="74">
        <v>0.0037</v>
      </c>
    </row>
    <row r="101" spans="1:11" ht="39.75" customHeight="1">
      <c r="A101" s="72" t="s">
        <v>622</v>
      </c>
      <c r="B101" s="187"/>
      <c r="C101" s="73" t="s">
        <v>412</v>
      </c>
      <c r="D101" s="73" t="s">
        <v>623</v>
      </c>
      <c r="E101" s="74">
        <v>0.1257</v>
      </c>
      <c r="F101" s="74">
        <v>0</v>
      </c>
      <c r="G101" s="74">
        <v>0.1229</v>
      </c>
      <c r="H101" s="74">
        <v>0</v>
      </c>
      <c r="I101" s="74">
        <v>0</v>
      </c>
      <c r="J101" s="74">
        <v>0</v>
      </c>
      <c r="K101" s="74">
        <v>0.3365</v>
      </c>
    </row>
    <row r="102" spans="1:11" ht="39.75" customHeight="1">
      <c r="A102" s="72" t="s">
        <v>624</v>
      </c>
      <c r="B102" s="187"/>
      <c r="C102" s="73" t="s">
        <v>415</v>
      </c>
      <c r="D102" s="73" t="s">
        <v>625</v>
      </c>
      <c r="E102" s="74">
        <v>0.0748</v>
      </c>
      <c r="F102" s="74">
        <v>0</v>
      </c>
      <c r="G102" s="74">
        <v>0.0732</v>
      </c>
      <c r="H102" s="74">
        <v>0</v>
      </c>
      <c r="I102" s="74">
        <v>0</v>
      </c>
      <c r="J102" s="74">
        <v>0</v>
      </c>
      <c r="K102" s="74">
        <v>0.2003</v>
      </c>
    </row>
    <row r="103" spans="1:11" ht="39.75" customHeight="1">
      <c r="A103" s="72" t="s">
        <v>626</v>
      </c>
      <c r="B103" s="187"/>
      <c r="C103" s="186" t="s">
        <v>627</v>
      </c>
      <c r="D103" s="186"/>
      <c r="E103" s="75">
        <f aca="true" t="shared" si="19" ref="E103:K103">SUM(E100:E102)</f>
        <v>0.41590000000000005</v>
      </c>
      <c r="F103" s="75">
        <f t="shared" si="19"/>
        <v>0</v>
      </c>
      <c r="G103" s="75">
        <f t="shared" si="19"/>
        <v>0.1974</v>
      </c>
      <c r="H103" s="75">
        <f t="shared" si="19"/>
        <v>0</v>
      </c>
      <c r="I103" s="75">
        <f t="shared" si="19"/>
        <v>0</v>
      </c>
      <c r="J103" s="75">
        <f t="shared" si="19"/>
        <v>0</v>
      </c>
      <c r="K103" s="75">
        <f t="shared" si="19"/>
        <v>0.5405</v>
      </c>
    </row>
    <row r="104" spans="1:11" ht="39.75" customHeight="1">
      <c r="A104" s="72" t="s">
        <v>628</v>
      </c>
      <c r="B104" s="187" t="s">
        <v>629</v>
      </c>
      <c r="C104" s="76" t="s">
        <v>409</v>
      </c>
      <c r="D104" s="76" t="s">
        <v>630</v>
      </c>
      <c r="E104" s="74">
        <v>0.4194</v>
      </c>
      <c r="F104" s="74">
        <v>0</v>
      </c>
      <c r="G104" s="74">
        <v>0.4102</v>
      </c>
      <c r="H104" s="74">
        <v>0</v>
      </c>
      <c r="I104" s="74">
        <v>0.6461</v>
      </c>
      <c r="J104" s="74">
        <v>0</v>
      </c>
      <c r="K104" s="74">
        <v>0.0001</v>
      </c>
    </row>
    <row r="105" spans="1:11" ht="40.5" customHeight="1">
      <c r="A105" s="72" t="s">
        <v>631</v>
      </c>
      <c r="B105" s="187"/>
      <c r="C105" s="73" t="s">
        <v>412</v>
      </c>
      <c r="D105" s="73" t="s">
        <v>632</v>
      </c>
      <c r="E105" s="74">
        <v>1.6159</v>
      </c>
      <c r="F105" s="74">
        <v>0</v>
      </c>
      <c r="G105" s="74">
        <v>1.5804</v>
      </c>
      <c r="H105" s="74">
        <v>0</v>
      </c>
      <c r="I105" s="74">
        <v>2.4823</v>
      </c>
      <c r="J105" s="74">
        <v>0</v>
      </c>
      <c r="K105" s="74">
        <v>0.0129</v>
      </c>
    </row>
    <row r="106" spans="1:11" ht="39.75" customHeight="1">
      <c r="A106" s="72" t="s">
        <v>633</v>
      </c>
      <c r="B106" s="187"/>
      <c r="C106" s="188" t="s">
        <v>634</v>
      </c>
      <c r="D106" s="188"/>
      <c r="E106" s="75">
        <f aca="true" t="shared" si="20" ref="E106:K106">E104+E105</f>
        <v>2.0353</v>
      </c>
      <c r="F106" s="75">
        <f t="shared" si="20"/>
        <v>0</v>
      </c>
      <c r="G106" s="75">
        <f t="shared" si="20"/>
        <v>1.9906000000000001</v>
      </c>
      <c r="H106" s="75">
        <f t="shared" si="20"/>
        <v>0</v>
      </c>
      <c r="I106" s="75">
        <f t="shared" si="20"/>
        <v>3.1284</v>
      </c>
      <c r="J106" s="75">
        <f t="shared" si="20"/>
        <v>0</v>
      </c>
      <c r="K106" s="75">
        <f t="shared" si="20"/>
        <v>0.013</v>
      </c>
    </row>
    <row r="107" spans="1:11" ht="39.75" customHeight="1">
      <c r="A107" s="72" t="s">
        <v>635</v>
      </c>
      <c r="B107" s="187" t="s">
        <v>636</v>
      </c>
      <c r="C107" s="76" t="s">
        <v>409</v>
      </c>
      <c r="D107" s="76" t="s">
        <v>637</v>
      </c>
      <c r="E107" s="74">
        <v>4.1007</v>
      </c>
      <c r="F107" s="74">
        <v>0</v>
      </c>
      <c r="G107" s="74">
        <v>4.0106</v>
      </c>
      <c r="H107" s="74">
        <v>0</v>
      </c>
      <c r="I107" s="74">
        <v>0</v>
      </c>
      <c r="J107" s="74">
        <v>0</v>
      </c>
      <c r="K107" s="74">
        <v>10.982</v>
      </c>
    </row>
    <row r="108" spans="1:11" ht="39.75" customHeight="1">
      <c r="A108" s="72" t="s">
        <v>635</v>
      </c>
      <c r="B108" s="187"/>
      <c r="C108" s="186" t="s">
        <v>638</v>
      </c>
      <c r="D108" s="186"/>
      <c r="E108" s="75">
        <f aca="true" t="shared" si="21" ref="E108:K108">E107</f>
        <v>4.1007</v>
      </c>
      <c r="F108" s="75">
        <f t="shared" si="21"/>
        <v>0</v>
      </c>
      <c r="G108" s="75">
        <f t="shared" si="21"/>
        <v>4.0106</v>
      </c>
      <c r="H108" s="75">
        <f t="shared" si="21"/>
        <v>0</v>
      </c>
      <c r="I108" s="75">
        <f t="shared" si="21"/>
        <v>0</v>
      </c>
      <c r="J108" s="75">
        <f t="shared" si="21"/>
        <v>0</v>
      </c>
      <c r="K108" s="75">
        <f t="shared" si="21"/>
        <v>10.982</v>
      </c>
    </row>
    <row r="109" spans="1:11" ht="33.75" customHeight="1">
      <c r="A109" s="72" t="s">
        <v>639</v>
      </c>
      <c r="B109" s="187" t="s">
        <v>640</v>
      </c>
      <c r="C109" s="76" t="s">
        <v>409</v>
      </c>
      <c r="D109" s="76" t="s">
        <v>641</v>
      </c>
      <c r="E109" s="74">
        <v>12.7971</v>
      </c>
      <c r="F109" s="74">
        <v>0</v>
      </c>
      <c r="G109" s="74">
        <v>11.5408</v>
      </c>
      <c r="H109" s="74">
        <v>0</v>
      </c>
      <c r="I109" s="74">
        <v>5.7829</v>
      </c>
      <c r="J109" s="74">
        <v>0</v>
      </c>
      <c r="K109" s="74">
        <v>21.5494</v>
      </c>
    </row>
    <row r="110" spans="1:11" ht="39.75" customHeight="1">
      <c r="A110" s="72" t="s">
        <v>642</v>
      </c>
      <c r="B110" s="187"/>
      <c r="C110" s="73" t="s">
        <v>412</v>
      </c>
      <c r="D110" s="73" t="s">
        <v>643</v>
      </c>
      <c r="E110" s="74">
        <v>0</v>
      </c>
      <c r="F110" s="74">
        <v>0</v>
      </c>
      <c r="G110" s="74">
        <v>0</v>
      </c>
      <c r="H110" s="74">
        <v>0</v>
      </c>
      <c r="I110" s="74">
        <v>0</v>
      </c>
      <c r="J110" s="74">
        <v>0</v>
      </c>
      <c r="K110" s="74">
        <v>0</v>
      </c>
    </row>
    <row r="111" spans="1:11" ht="39.75" customHeight="1">
      <c r="A111" s="72" t="s">
        <v>644</v>
      </c>
      <c r="B111" s="187"/>
      <c r="C111" s="186" t="s">
        <v>645</v>
      </c>
      <c r="D111" s="186"/>
      <c r="E111" s="75">
        <f aca="true" t="shared" si="22" ref="E111:K111">E109+E110</f>
        <v>12.7971</v>
      </c>
      <c r="F111" s="75">
        <f t="shared" si="22"/>
        <v>0</v>
      </c>
      <c r="G111" s="75">
        <f t="shared" si="22"/>
        <v>11.5408</v>
      </c>
      <c r="H111" s="75">
        <f t="shared" si="22"/>
        <v>0</v>
      </c>
      <c r="I111" s="75">
        <f t="shared" si="22"/>
        <v>5.7829</v>
      </c>
      <c r="J111" s="75">
        <f t="shared" si="22"/>
        <v>0</v>
      </c>
      <c r="K111" s="75">
        <f t="shared" si="22"/>
        <v>21.5494</v>
      </c>
    </row>
    <row r="112" ht="19.5" customHeight="1">
      <c r="B112" s="77"/>
    </row>
    <row r="113" spans="2:7" s="78" customFormat="1" ht="12.75">
      <c r="B113" s="174"/>
      <c r="C113" s="174"/>
      <c r="D113" s="174"/>
      <c r="E113" s="174"/>
      <c r="F113" s="174"/>
      <c r="G113" s="17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3" customFormat="1" ht="12.75" hidden="1">
      <c r="A1" s="13" t="s">
        <v>822</v>
      </c>
      <c r="B1" s="8"/>
      <c r="C1" s="9"/>
      <c r="D1" s="9"/>
      <c r="E1" s="10" t="s">
        <v>1</v>
      </c>
      <c r="F1" s="10" t="s">
        <v>280</v>
      </c>
      <c r="G1" s="13" t="s">
        <v>281</v>
      </c>
      <c r="H1" s="11" t="s">
        <v>282</v>
      </c>
      <c r="I1" s="11" t="s">
        <v>283</v>
      </c>
      <c r="J1" s="11"/>
      <c r="K1" s="12"/>
    </row>
    <row r="2" spans="1:9" s="13" customFormat="1" ht="12.75">
      <c r="A2" s="13" t="s">
        <v>0</v>
      </c>
      <c r="B2" s="8"/>
      <c r="C2" s="9"/>
      <c r="D2" s="9"/>
      <c r="E2" s="10"/>
      <c r="F2" s="10"/>
      <c r="H2" s="11"/>
      <c r="I2" s="12" t="s">
        <v>646</v>
      </c>
    </row>
    <row r="3" spans="2:9" ht="18">
      <c r="B3" s="161" t="s">
        <v>85</v>
      </c>
      <c r="C3" s="161"/>
      <c r="D3" s="161"/>
      <c r="E3" s="161"/>
      <c r="F3" s="161"/>
      <c r="G3" s="161"/>
      <c r="H3" s="161"/>
      <c r="I3" s="161"/>
    </row>
    <row r="4" spans="2:9" ht="15.75">
      <c r="B4" s="163" t="s">
        <v>647</v>
      </c>
      <c r="C4" s="163"/>
      <c r="D4" s="163"/>
      <c r="E4" s="163"/>
      <c r="F4" s="163"/>
      <c r="G4" s="163"/>
      <c r="H4" s="163"/>
      <c r="I4" s="163"/>
    </row>
    <row r="5" spans="1:9" ht="15.75" customHeight="1">
      <c r="A5" t="s">
        <v>87</v>
      </c>
      <c r="B5" s="163" t="s">
        <v>823</v>
      </c>
      <c r="C5" s="163"/>
      <c r="D5" s="163"/>
      <c r="E5" s="163"/>
      <c r="F5" s="163"/>
      <c r="G5" s="163"/>
      <c r="H5" s="163"/>
      <c r="I5" s="163"/>
    </row>
    <row r="6" spans="2:9" ht="12.75">
      <c r="B6" s="184" t="s">
        <v>397</v>
      </c>
      <c r="C6" s="184"/>
      <c r="D6" s="184"/>
      <c r="E6" s="184" t="s">
        <v>648</v>
      </c>
      <c r="F6" s="184"/>
      <c r="G6" s="184"/>
      <c r="H6" s="184"/>
      <c r="I6" s="184"/>
    </row>
    <row r="7" spans="1:9" ht="63.75">
      <c r="A7" s="79"/>
      <c r="B7" s="184"/>
      <c r="C7" s="184"/>
      <c r="D7" s="184"/>
      <c r="E7" s="80" t="s">
        <v>649</v>
      </c>
      <c r="F7" s="80" t="s">
        <v>650</v>
      </c>
      <c r="G7" s="14" t="s">
        <v>651</v>
      </c>
      <c r="H7" s="80" t="s">
        <v>652</v>
      </c>
      <c r="I7" s="14" t="s">
        <v>653</v>
      </c>
    </row>
    <row r="8" spans="1:9" ht="14.25" customHeight="1">
      <c r="A8" s="72" t="s">
        <v>407</v>
      </c>
      <c r="B8" s="185" t="s">
        <v>408</v>
      </c>
      <c r="C8" s="81" t="s">
        <v>409</v>
      </c>
      <c r="D8" s="81" t="s">
        <v>410</v>
      </c>
      <c r="E8" s="74">
        <v>100</v>
      </c>
      <c r="F8" s="74">
        <v>100</v>
      </c>
      <c r="G8" s="74">
        <v>50.9675</v>
      </c>
      <c r="H8" s="74">
        <v>25.9579</v>
      </c>
      <c r="I8" s="74">
        <v>100</v>
      </c>
    </row>
    <row r="9" spans="1:9" ht="12.75">
      <c r="A9" s="72" t="s">
        <v>411</v>
      </c>
      <c r="B9" s="185"/>
      <c r="C9" s="81" t="s">
        <v>412</v>
      </c>
      <c r="D9" s="81" t="s">
        <v>413</v>
      </c>
      <c r="E9" s="74">
        <v>100</v>
      </c>
      <c r="F9" s="74">
        <v>123.504</v>
      </c>
      <c r="G9" s="74">
        <v>10.4219</v>
      </c>
      <c r="H9" s="74">
        <v>82.3132</v>
      </c>
      <c r="I9" s="74">
        <v>0</v>
      </c>
    </row>
    <row r="10" spans="1:9" ht="51">
      <c r="A10" s="72" t="s">
        <v>414</v>
      </c>
      <c r="B10" s="185"/>
      <c r="C10" s="81" t="s">
        <v>415</v>
      </c>
      <c r="D10" s="81" t="s">
        <v>416</v>
      </c>
      <c r="E10" s="74">
        <v>100</v>
      </c>
      <c r="F10" s="74">
        <v>129.5499</v>
      </c>
      <c r="G10" s="74">
        <v>52.7266</v>
      </c>
      <c r="H10" s="74">
        <v>47.5248</v>
      </c>
      <c r="I10" s="74">
        <v>95.7867</v>
      </c>
    </row>
    <row r="11" spans="1:9" ht="25.5">
      <c r="A11" s="72" t="s">
        <v>417</v>
      </c>
      <c r="B11" s="185"/>
      <c r="C11" s="81" t="s">
        <v>418</v>
      </c>
      <c r="D11" s="81" t="s">
        <v>419</v>
      </c>
      <c r="E11" s="74">
        <v>100</v>
      </c>
      <c r="F11" s="74">
        <v>100</v>
      </c>
      <c r="G11" s="74">
        <v>66.6022</v>
      </c>
      <c r="H11" s="74">
        <v>98.296</v>
      </c>
      <c r="I11" s="74">
        <v>1.7185</v>
      </c>
    </row>
    <row r="12" spans="1:9" ht="25.5">
      <c r="A12" s="72" t="s">
        <v>420</v>
      </c>
      <c r="B12" s="185"/>
      <c r="C12" s="81" t="s">
        <v>421</v>
      </c>
      <c r="D12" s="81" t="s">
        <v>422</v>
      </c>
      <c r="E12" s="74">
        <v>100</v>
      </c>
      <c r="F12" s="74">
        <v>100</v>
      </c>
      <c r="G12" s="74">
        <v>89.011</v>
      </c>
      <c r="H12" s="74">
        <v>100</v>
      </c>
      <c r="I12" s="74">
        <v>82.0951</v>
      </c>
    </row>
    <row r="13" spans="1:9" ht="12.75">
      <c r="A13" s="72" t="s">
        <v>423</v>
      </c>
      <c r="B13" s="185"/>
      <c r="C13" s="81" t="s">
        <v>424</v>
      </c>
      <c r="D13" s="81" t="s">
        <v>425</v>
      </c>
      <c r="E13" s="74">
        <v>100</v>
      </c>
      <c r="F13" s="74">
        <v>107.1877</v>
      </c>
      <c r="G13" s="74">
        <v>59.5577</v>
      </c>
      <c r="H13" s="74">
        <v>58.0203</v>
      </c>
      <c r="I13" s="74">
        <v>68.24</v>
      </c>
    </row>
    <row r="14" spans="1:9" ht="38.25">
      <c r="A14" s="72" t="s">
        <v>426</v>
      </c>
      <c r="B14" s="185"/>
      <c r="C14" s="81" t="s">
        <v>427</v>
      </c>
      <c r="D14" s="81" t="s">
        <v>428</v>
      </c>
      <c r="E14" s="74">
        <v>100</v>
      </c>
      <c r="F14" s="74">
        <v>100</v>
      </c>
      <c r="G14" s="74">
        <v>99.3643</v>
      </c>
      <c r="H14" s="74">
        <v>99.3643</v>
      </c>
      <c r="I14" s="74">
        <v>0</v>
      </c>
    </row>
    <row r="15" spans="1:9" ht="25.5">
      <c r="A15" s="72" t="s">
        <v>429</v>
      </c>
      <c r="B15" s="185"/>
      <c r="C15" s="81" t="s">
        <v>430</v>
      </c>
      <c r="D15" s="81" t="s">
        <v>431</v>
      </c>
      <c r="E15" s="74">
        <v>100</v>
      </c>
      <c r="F15" s="74">
        <v>109.395</v>
      </c>
      <c r="G15" s="74">
        <v>53.4427</v>
      </c>
      <c r="H15" s="74">
        <v>49.9897</v>
      </c>
      <c r="I15" s="74">
        <v>81.8502</v>
      </c>
    </row>
    <row r="16" spans="1:9" ht="38.25">
      <c r="A16" s="72" t="s">
        <v>432</v>
      </c>
      <c r="B16" s="185"/>
      <c r="C16" s="81" t="s">
        <v>433</v>
      </c>
      <c r="D16" s="81" t="s">
        <v>434</v>
      </c>
      <c r="E16" s="74">
        <v>0</v>
      </c>
      <c r="F16" s="74">
        <v>0</v>
      </c>
      <c r="G16" s="74">
        <v>0</v>
      </c>
      <c r="H16" s="74">
        <v>0</v>
      </c>
      <c r="I16" s="74">
        <v>0</v>
      </c>
    </row>
    <row r="17" spans="1:9" ht="12.75">
      <c r="A17" s="72" t="s">
        <v>435</v>
      </c>
      <c r="B17" s="185"/>
      <c r="C17" s="81" t="s">
        <v>436</v>
      </c>
      <c r="D17" s="81" t="s">
        <v>437</v>
      </c>
      <c r="E17" s="74">
        <v>100</v>
      </c>
      <c r="F17" s="74">
        <v>100</v>
      </c>
      <c r="G17" s="74">
        <v>82.0565</v>
      </c>
      <c r="H17" s="74">
        <v>68.7516</v>
      </c>
      <c r="I17" s="74">
        <v>91.532</v>
      </c>
    </row>
    <row r="18" spans="1:9" ht="12.75">
      <c r="A18" s="72" t="s">
        <v>438</v>
      </c>
      <c r="B18" s="185"/>
      <c r="C18" s="81" t="s">
        <v>439</v>
      </c>
      <c r="D18" s="81" t="s">
        <v>440</v>
      </c>
      <c r="E18" s="74">
        <v>100</v>
      </c>
      <c r="F18" s="74">
        <v>109.5888</v>
      </c>
      <c r="G18" s="74">
        <v>84.312</v>
      </c>
      <c r="H18" s="74">
        <v>92.3093</v>
      </c>
      <c r="I18" s="74">
        <v>37.4971</v>
      </c>
    </row>
    <row r="19" spans="1:9" ht="48.75" customHeight="1">
      <c r="A19" s="72" t="s">
        <v>441</v>
      </c>
      <c r="B19" s="185"/>
      <c r="C19" s="189" t="s">
        <v>442</v>
      </c>
      <c r="D19" s="189"/>
      <c r="E19" s="82">
        <v>100</v>
      </c>
      <c r="F19" s="82">
        <v>108.3596</v>
      </c>
      <c r="G19" s="82">
        <v>72.054</v>
      </c>
      <c r="H19" s="82">
        <v>78.8199</v>
      </c>
      <c r="I19" s="82">
        <v>52.0684</v>
      </c>
    </row>
    <row r="20" spans="1:9" ht="14.25" customHeight="1">
      <c r="A20" s="72" t="s">
        <v>443</v>
      </c>
      <c r="B20" s="190" t="s">
        <v>444</v>
      </c>
      <c r="C20" s="83" t="s">
        <v>409</v>
      </c>
      <c r="D20" s="83" t="s">
        <v>445</v>
      </c>
      <c r="E20" s="74">
        <v>0</v>
      </c>
      <c r="F20" s="74">
        <v>0</v>
      </c>
      <c r="G20" s="74">
        <v>0</v>
      </c>
      <c r="H20" s="74">
        <v>0</v>
      </c>
      <c r="I20" s="74">
        <v>0</v>
      </c>
    </row>
    <row r="21" spans="1:9" ht="25.5">
      <c r="A21" s="72" t="s">
        <v>446</v>
      </c>
      <c r="B21" s="190"/>
      <c r="C21" s="81" t="s">
        <v>412</v>
      </c>
      <c r="D21" s="81" t="s">
        <v>447</v>
      </c>
      <c r="E21" s="74">
        <v>0</v>
      </c>
      <c r="F21" s="74">
        <v>0</v>
      </c>
      <c r="G21" s="74">
        <v>0</v>
      </c>
      <c r="H21" s="74">
        <v>0</v>
      </c>
      <c r="I21" s="74">
        <v>0</v>
      </c>
    </row>
    <row r="22" spans="1:9" ht="50.25" customHeight="1">
      <c r="A22" s="72" t="s">
        <v>448</v>
      </c>
      <c r="B22" s="190"/>
      <c r="C22" s="189" t="s">
        <v>449</v>
      </c>
      <c r="D22" s="189"/>
      <c r="E22" s="82">
        <v>0</v>
      </c>
      <c r="F22" s="82">
        <v>0</v>
      </c>
      <c r="G22" s="82">
        <v>0</v>
      </c>
      <c r="H22" s="82">
        <v>0</v>
      </c>
      <c r="I22" s="82">
        <v>0</v>
      </c>
    </row>
    <row r="23" spans="1:9" ht="24" customHeight="1">
      <c r="A23" s="72" t="s">
        <v>450</v>
      </c>
      <c r="B23" s="187" t="s">
        <v>451</v>
      </c>
      <c r="C23" s="83" t="s">
        <v>409</v>
      </c>
      <c r="D23" s="83" t="s">
        <v>452</v>
      </c>
      <c r="E23" s="74">
        <v>100</v>
      </c>
      <c r="F23" s="74">
        <v>100</v>
      </c>
      <c r="G23" s="74">
        <v>92.1964</v>
      </c>
      <c r="H23" s="74">
        <v>92.2488</v>
      </c>
      <c r="I23" s="74">
        <v>57.7792</v>
      </c>
    </row>
    <row r="24" spans="1:9" ht="25.5">
      <c r="A24" s="72" t="s">
        <v>453</v>
      </c>
      <c r="B24" s="187"/>
      <c r="C24" s="81" t="s">
        <v>412</v>
      </c>
      <c r="D24" s="81" t="s">
        <v>454</v>
      </c>
      <c r="E24" s="74">
        <v>100</v>
      </c>
      <c r="F24" s="74">
        <v>105.9714</v>
      </c>
      <c r="G24" s="74">
        <v>92.7544</v>
      </c>
      <c r="H24" s="74">
        <v>92.7544</v>
      </c>
      <c r="I24" s="74">
        <v>0</v>
      </c>
    </row>
    <row r="25" spans="1:9" ht="37.5" customHeight="1">
      <c r="A25" s="72" t="s">
        <v>455</v>
      </c>
      <c r="B25" s="187"/>
      <c r="C25" s="189" t="s">
        <v>456</v>
      </c>
      <c r="D25" s="189"/>
      <c r="E25" s="82">
        <v>100</v>
      </c>
      <c r="F25" s="82">
        <v>101.5776</v>
      </c>
      <c r="G25" s="82">
        <v>92.3599</v>
      </c>
      <c r="H25" s="82">
        <v>92.397</v>
      </c>
      <c r="I25" s="82">
        <v>57.7792</v>
      </c>
    </row>
    <row r="26" spans="1:9" ht="14.25" customHeight="1">
      <c r="A26" s="72" t="s">
        <v>457</v>
      </c>
      <c r="B26" s="187" t="s">
        <v>458</v>
      </c>
      <c r="C26" s="83" t="s">
        <v>409</v>
      </c>
      <c r="D26" s="83" t="s">
        <v>459</v>
      </c>
      <c r="E26" s="74">
        <v>100</v>
      </c>
      <c r="F26" s="74">
        <v>100</v>
      </c>
      <c r="G26" s="74">
        <v>100</v>
      </c>
      <c r="H26" s="74">
        <v>0</v>
      </c>
      <c r="I26" s="74">
        <v>100</v>
      </c>
    </row>
    <row r="27" spans="1:9" ht="25.5">
      <c r="A27" s="72" t="s">
        <v>460</v>
      </c>
      <c r="B27" s="187"/>
      <c r="C27" s="81" t="s">
        <v>412</v>
      </c>
      <c r="D27" s="81" t="s">
        <v>461</v>
      </c>
      <c r="E27" s="74">
        <v>0</v>
      </c>
      <c r="F27" s="74">
        <v>0</v>
      </c>
      <c r="G27" s="74">
        <v>0</v>
      </c>
      <c r="H27" s="74">
        <v>0</v>
      </c>
      <c r="I27" s="74">
        <v>0</v>
      </c>
    </row>
    <row r="28" spans="1:9" ht="12.75">
      <c r="A28" s="72" t="s">
        <v>462</v>
      </c>
      <c r="B28" s="187"/>
      <c r="C28" s="81" t="s">
        <v>415</v>
      </c>
      <c r="D28" s="81" t="s">
        <v>463</v>
      </c>
      <c r="E28" s="74">
        <v>0</v>
      </c>
      <c r="F28" s="74">
        <v>0</v>
      </c>
      <c r="G28" s="74">
        <v>0</v>
      </c>
      <c r="H28" s="74">
        <v>0</v>
      </c>
      <c r="I28" s="74">
        <v>0</v>
      </c>
    </row>
    <row r="29" spans="1:9" ht="12.75">
      <c r="A29" s="72" t="s">
        <v>464</v>
      </c>
      <c r="B29" s="187"/>
      <c r="C29" s="81" t="s">
        <v>418</v>
      </c>
      <c r="D29" s="81" t="s">
        <v>465</v>
      </c>
      <c r="E29" s="74">
        <v>0</v>
      </c>
      <c r="F29" s="74">
        <v>0</v>
      </c>
      <c r="G29" s="74">
        <v>0</v>
      </c>
      <c r="H29" s="74">
        <v>0</v>
      </c>
      <c r="I29" s="74">
        <v>0</v>
      </c>
    </row>
    <row r="30" spans="1:9" ht="25.5">
      <c r="A30" s="72" t="s">
        <v>466</v>
      </c>
      <c r="B30" s="187"/>
      <c r="C30" s="81" t="s">
        <v>421</v>
      </c>
      <c r="D30" s="81" t="s">
        <v>467</v>
      </c>
      <c r="E30" s="74">
        <v>0</v>
      </c>
      <c r="F30" s="74">
        <v>0</v>
      </c>
      <c r="G30" s="74">
        <v>0</v>
      </c>
      <c r="H30" s="74">
        <v>0</v>
      </c>
      <c r="I30" s="74">
        <v>0</v>
      </c>
    </row>
    <row r="31" spans="1:9" ht="25.5">
      <c r="A31" s="72" t="s">
        <v>468</v>
      </c>
      <c r="B31" s="187"/>
      <c r="C31" s="81" t="s">
        <v>424</v>
      </c>
      <c r="D31" s="81" t="s">
        <v>469</v>
      </c>
      <c r="E31" s="74">
        <v>100</v>
      </c>
      <c r="F31" s="74">
        <v>100</v>
      </c>
      <c r="G31" s="74">
        <v>28.9443</v>
      </c>
      <c r="H31" s="74">
        <v>0</v>
      </c>
      <c r="I31" s="74">
        <v>28.9443</v>
      </c>
    </row>
    <row r="32" spans="1:9" ht="12.75">
      <c r="A32" s="72" t="s">
        <v>470</v>
      </c>
      <c r="B32" s="187"/>
      <c r="C32" s="81" t="s">
        <v>427</v>
      </c>
      <c r="D32" s="81" t="s">
        <v>471</v>
      </c>
      <c r="E32" s="74">
        <v>100</v>
      </c>
      <c r="F32" s="74">
        <v>100</v>
      </c>
      <c r="G32" s="74">
        <v>99.9999</v>
      </c>
      <c r="H32" s="74">
        <v>99.9999</v>
      </c>
      <c r="I32" s="74">
        <v>100</v>
      </c>
    </row>
    <row r="33" spans="1:9" ht="42" customHeight="1">
      <c r="A33" s="72" t="s">
        <v>472</v>
      </c>
      <c r="B33" s="187"/>
      <c r="C33" s="189" t="s">
        <v>473</v>
      </c>
      <c r="D33" s="189"/>
      <c r="E33" s="82">
        <v>100</v>
      </c>
      <c r="F33" s="82">
        <v>100</v>
      </c>
      <c r="G33" s="82">
        <v>89.6483</v>
      </c>
      <c r="H33" s="82">
        <v>99.9999</v>
      </c>
      <c r="I33" s="82">
        <v>53.2478</v>
      </c>
    </row>
    <row r="34" spans="1:9" ht="24" customHeight="1">
      <c r="A34" s="72" t="s">
        <v>474</v>
      </c>
      <c r="B34" s="187" t="s">
        <v>475</v>
      </c>
      <c r="C34" s="83" t="s">
        <v>409</v>
      </c>
      <c r="D34" s="83" t="s">
        <v>476</v>
      </c>
      <c r="E34" s="74">
        <v>100</v>
      </c>
      <c r="F34" s="74">
        <v>100</v>
      </c>
      <c r="G34" s="74">
        <v>100</v>
      </c>
      <c r="H34" s="74">
        <v>0</v>
      </c>
      <c r="I34" s="74">
        <v>100</v>
      </c>
    </row>
    <row r="35" spans="1:9" ht="38.25">
      <c r="A35" s="72" t="s">
        <v>477</v>
      </c>
      <c r="B35" s="187"/>
      <c r="C35" s="81" t="s">
        <v>412</v>
      </c>
      <c r="D35" s="81" t="s">
        <v>478</v>
      </c>
      <c r="E35" s="74">
        <v>100</v>
      </c>
      <c r="F35" s="74">
        <v>100</v>
      </c>
      <c r="G35" s="74">
        <v>67.0402</v>
      </c>
      <c r="H35" s="74">
        <v>3.2882</v>
      </c>
      <c r="I35" s="74">
        <v>100</v>
      </c>
    </row>
    <row r="36" spans="1:9" ht="47.25" customHeight="1">
      <c r="A36" s="72" t="s">
        <v>479</v>
      </c>
      <c r="B36" s="187"/>
      <c r="C36" s="189" t="s">
        <v>480</v>
      </c>
      <c r="D36" s="189"/>
      <c r="E36" s="82">
        <v>100</v>
      </c>
      <c r="F36" s="82">
        <v>100</v>
      </c>
      <c r="G36" s="82">
        <v>75.7635</v>
      </c>
      <c r="H36" s="82">
        <v>3.2882</v>
      </c>
      <c r="I36" s="82">
        <v>100</v>
      </c>
    </row>
    <row r="37" spans="1:9" ht="14.25" customHeight="1">
      <c r="A37" s="72" t="s">
        <v>481</v>
      </c>
      <c r="B37" s="187" t="s">
        <v>482</v>
      </c>
      <c r="C37" s="83" t="s">
        <v>409</v>
      </c>
      <c r="D37" s="83" t="s">
        <v>483</v>
      </c>
      <c r="E37" s="74">
        <v>100</v>
      </c>
      <c r="F37" s="74">
        <v>414.2708</v>
      </c>
      <c r="G37" s="74">
        <v>6.3025</v>
      </c>
      <c r="H37" s="74">
        <v>0</v>
      </c>
      <c r="I37" s="74">
        <v>51.9358</v>
      </c>
    </row>
    <row r="38" spans="1:9" ht="12.75">
      <c r="A38" s="72" t="s">
        <v>484</v>
      </c>
      <c r="B38" s="187"/>
      <c r="C38" s="81" t="s">
        <v>412</v>
      </c>
      <c r="D38" s="81" t="s">
        <v>485</v>
      </c>
      <c r="E38" s="74">
        <v>100</v>
      </c>
      <c r="F38" s="74">
        <v>100</v>
      </c>
      <c r="G38" s="74">
        <v>50.4679</v>
      </c>
      <c r="H38" s="74">
        <v>0</v>
      </c>
      <c r="I38" s="74">
        <v>100</v>
      </c>
    </row>
    <row r="39" spans="1:9" ht="42" customHeight="1">
      <c r="A39" s="72" t="s">
        <v>486</v>
      </c>
      <c r="B39" s="187"/>
      <c r="C39" s="189" t="s">
        <v>487</v>
      </c>
      <c r="D39" s="189"/>
      <c r="E39" s="82">
        <v>100</v>
      </c>
      <c r="F39" s="82">
        <v>376.8647</v>
      </c>
      <c r="G39" s="82">
        <v>12.1776</v>
      </c>
      <c r="H39" s="82">
        <v>0</v>
      </c>
      <c r="I39" s="82">
        <v>70.6588</v>
      </c>
    </row>
    <row r="40" spans="1:9" ht="24" customHeight="1">
      <c r="A40" s="72" t="s">
        <v>488</v>
      </c>
      <c r="B40" s="187" t="s">
        <v>489</v>
      </c>
      <c r="C40" s="83" t="s">
        <v>409</v>
      </c>
      <c r="D40" s="83" t="s">
        <v>490</v>
      </c>
      <c r="E40" s="74">
        <v>100</v>
      </c>
      <c r="F40" s="74">
        <v>265.4133</v>
      </c>
      <c r="G40" s="74">
        <v>74.7073</v>
      </c>
      <c r="H40" s="74">
        <v>73.5094</v>
      </c>
      <c r="I40" s="74">
        <v>76.1908</v>
      </c>
    </row>
    <row r="41" spans="1:9" ht="35.25" customHeight="1">
      <c r="A41" s="72" t="s">
        <v>491</v>
      </c>
      <c r="B41" s="187"/>
      <c r="C41" s="189" t="s">
        <v>492</v>
      </c>
      <c r="D41" s="189"/>
      <c r="E41" s="75">
        <f>E40</f>
        <v>100</v>
      </c>
      <c r="F41" s="75">
        <f>F40</f>
        <v>265.4133</v>
      </c>
      <c r="G41" s="75">
        <f>G40</f>
        <v>74.7073</v>
      </c>
      <c r="H41" s="75">
        <f>H40</f>
        <v>73.5094</v>
      </c>
      <c r="I41" s="75">
        <f>I40</f>
        <v>76.1908</v>
      </c>
    </row>
    <row r="42" spans="1:9" ht="24" customHeight="1">
      <c r="A42" s="72" t="s">
        <v>493</v>
      </c>
      <c r="B42" s="187" t="s">
        <v>494</v>
      </c>
      <c r="C42" s="83" t="s">
        <v>409</v>
      </c>
      <c r="D42" s="83" t="s">
        <v>495</v>
      </c>
      <c r="E42" s="74">
        <v>100</v>
      </c>
      <c r="F42" s="74">
        <v>100</v>
      </c>
      <c r="G42" s="74">
        <v>11.3611</v>
      </c>
      <c r="H42" s="74">
        <v>100</v>
      </c>
      <c r="I42" s="74">
        <v>7.3061</v>
      </c>
    </row>
    <row r="43" spans="1:9" ht="51">
      <c r="A43" s="72" t="s">
        <v>496</v>
      </c>
      <c r="B43" s="187"/>
      <c r="C43" s="81" t="s">
        <v>412</v>
      </c>
      <c r="D43" s="81" t="s">
        <v>497</v>
      </c>
      <c r="E43" s="74">
        <v>100</v>
      </c>
      <c r="F43" s="74">
        <v>102.0762</v>
      </c>
      <c r="G43" s="74">
        <v>0</v>
      </c>
      <c r="H43" s="74">
        <v>0</v>
      </c>
      <c r="I43" s="74">
        <v>0</v>
      </c>
    </row>
    <row r="44" spans="1:9" ht="50.25" customHeight="1">
      <c r="A44" s="72" t="s">
        <v>498</v>
      </c>
      <c r="B44" s="187"/>
      <c r="C44" s="189" t="s">
        <v>499</v>
      </c>
      <c r="D44" s="189"/>
      <c r="E44" s="82">
        <v>100</v>
      </c>
      <c r="F44" s="82">
        <v>101.843</v>
      </c>
      <c r="G44" s="82">
        <v>11.3611</v>
      </c>
      <c r="H44" s="82">
        <v>100</v>
      </c>
      <c r="I44" s="82">
        <v>7.3061</v>
      </c>
    </row>
    <row r="45" spans="1:9" ht="14.25" customHeight="1">
      <c r="A45" s="72" t="s">
        <v>500</v>
      </c>
      <c r="B45" s="187" t="s">
        <v>501</v>
      </c>
      <c r="C45" s="83" t="s">
        <v>409</v>
      </c>
      <c r="D45" s="83" t="s">
        <v>502</v>
      </c>
      <c r="E45" s="74">
        <v>100</v>
      </c>
      <c r="F45" s="74">
        <v>100</v>
      </c>
      <c r="G45" s="74">
        <v>0</v>
      </c>
      <c r="H45" s="74">
        <v>0</v>
      </c>
      <c r="I45" s="74">
        <v>0</v>
      </c>
    </row>
    <row r="46" spans="1:9" ht="25.5">
      <c r="A46" s="72" t="s">
        <v>503</v>
      </c>
      <c r="B46" s="187"/>
      <c r="C46" s="81" t="s">
        <v>412</v>
      </c>
      <c r="D46" s="81" t="s">
        <v>504</v>
      </c>
      <c r="E46" s="74">
        <v>100</v>
      </c>
      <c r="F46" s="74">
        <v>277.7111</v>
      </c>
      <c r="G46" s="74">
        <v>2.534</v>
      </c>
      <c r="H46" s="74">
        <v>0.3543</v>
      </c>
      <c r="I46" s="74">
        <v>4.4674</v>
      </c>
    </row>
    <row r="47" spans="1:9" ht="12.75">
      <c r="A47" s="72" t="s">
        <v>505</v>
      </c>
      <c r="B47" s="187"/>
      <c r="C47" s="81" t="s">
        <v>415</v>
      </c>
      <c r="D47" s="81" t="s">
        <v>506</v>
      </c>
      <c r="E47" s="74">
        <v>100</v>
      </c>
      <c r="F47" s="74">
        <v>100</v>
      </c>
      <c r="G47" s="74">
        <v>86.8691</v>
      </c>
      <c r="H47" s="74">
        <v>84.304</v>
      </c>
      <c r="I47" s="74">
        <v>98.6494</v>
      </c>
    </row>
    <row r="48" spans="1:9" ht="12.75">
      <c r="A48" s="72" t="s">
        <v>507</v>
      </c>
      <c r="B48" s="187"/>
      <c r="C48" s="81" t="s">
        <v>418</v>
      </c>
      <c r="D48" s="81" t="s">
        <v>508</v>
      </c>
      <c r="E48" s="74">
        <v>100</v>
      </c>
      <c r="F48" s="74">
        <v>100</v>
      </c>
      <c r="G48" s="74">
        <v>0</v>
      </c>
      <c r="H48" s="74">
        <v>0</v>
      </c>
      <c r="I48" s="74">
        <v>0</v>
      </c>
    </row>
    <row r="49" spans="1:9" ht="51">
      <c r="A49" s="72" t="s">
        <v>509</v>
      </c>
      <c r="B49" s="187"/>
      <c r="C49" s="81" t="s">
        <v>421</v>
      </c>
      <c r="D49" s="81" t="s">
        <v>510</v>
      </c>
      <c r="E49" s="74">
        <v>100</v>
      </c>
      <c r="F49" s="74">
        <v>2121.7845</v>
      </c>
      <c r="G49" s="74">
        <v>100</v>
      </c>
      <c r="H49" s="74">
        <v>100</v>
      </c>
      <c r="I49" s="74">
        <v>0</v>
      </c>
    </row>
    <row r="50" spans="1:9" ht="25.5">
      <c r="A50" s="72" t="s">
        <v>511</v>
      </c>
      <c r="B50" s="187"/>
      <c r="C50" s="81" t="s">
        <v>424</v>
      </c>
      <c r="D50" s="81" t="s">
        <v>512</v>
      </c>
      <c r="E50" s="74">
        <v>0</v>
      </c>
      <c r="F50" s="74">
        <v>0</v>
      </c>
      <c r="G50" s="74">
        <v>0</v>
      </c>
      <c r="H50" s="74">
        <v>0</v>
      </c>
      <c r="I50" s="74">
        <v>0</v>
      </c>
    </row>
    <row r="51" spans="1:9" ht="38.25">
      <c r="A51" s="72" t="s">
        <v>513</v>
      </c>
      <c r="B51" s="187"/>
      <c r="C51" s="81" t="s">
        <v>427</v>
      </c>
      <c r="D51" s="81" t="s">
        <v>514</v>
      </c>
      <c r="E51" s="74">
        <v>100</v>
      </c>
      <c r="F51" s="74">
        <v>966.3528</v>
      </c>
      <c r="G51" s="74">
        <v>98.5628</v>
      </c>
      <c r="H51" s="74">
        <v>98.5628</v>
      </c>
      <c r="I51" s="74">
        <v>0</v>
      </c>
    </row>
    <row r="52" spans="1:9" ht="38.25">
      <c r="A52" s="72" t="s">
        <v>515</v>
      </c>
      <c r="B52" s="187"/>
      <c r="C52" s="81" t="s">
        <v>430</v>
      </c>
      <c r="D52" s="81" t="s">
        <v>516</v>
      </c>
      <c r="E52" s="74">
        <v>0</v>
      </c>
      <c r="F52" s="74">
        <v>0</v>
      </c>
      <c r="G52" s="74">
        <v>0</v>
      </c>
      <c r="H52" s="74">
        <v>0</v>
      </c>
      <c r="I52" s="74">
        <v>0</v>
      </c>
    </row>
    <row r="53" spans="1:9" ht="53.25" customHeight="1">
      <c r="A53" s="72" t="s">
        <v>517</v>
      </c>
      <c r="B53" s="187"/>
      <c r="C53" s="189" t="s">
        <v>518</v>
      </c>
      <c r="D53" s="189"/>
      <c r="E53" s="82">
        <v>100</v>
      </c>
      <c r="F53" s="82">
        <v>147.5299</v>
      </c>
      <c r="G53" s="82">
        <v>74.6996</v>
      </c>
      <c r="H53" s="82">
        <v>77.9993</v>
      </c>
      <c r="I53" s="82">
        <v>62.9289</v>
      </c>
    </row>
    <row r="54" spans="1:9" ht="14.25" customHeight="1">
      <c r="A54" s="72" t="s">
        <v>519</v>
      </c>
      <c r="B54" s="187" t="s">
        <v>520</v>
      </c>
      <c r="C54" s="83" t="s">
        <v>409</v>
      </c>
      <c r="D54" s="83" t="s">
        <v>521</v>
      </c>
      <c r="E54" s="74">
        <v>0</v>
      </c>
      <c r="F54" s="74">
        <v>0</v>
      </c>
      <c r="G54" s="74">
        <v>0</v>
      </c>
      <c r="H54" s="74">
        <v>0</v>
      </c>
      <c r="I54" s="74">
        <v>0</v>
      </c>
    </row>
    <row r="55" spans="1:9" ht="12.75">
      <c r="A55" s="72" t="s">
        <v>522</v>
      </c>
      <c r="B55" s="187"/>
      <c r="C55" s="81" t="s">
        <v>412</v>
      </c>
      <c r="D55" s="81" t="s">
        <v>523</v>
      </c>
      <c r="E55" s="74">
        <v>0</v>
      </c>
      <c r="F55" s="74">
        <v>0</v>
      </c>
      <c r="G55" s="74">
        <v>0</v>
      </c>
      <c r="H55" s="74">
        <v>0</v>
      </c>
      <c r="I55" s="74">
        <v>0</v>
      </c>
    </row>
    <row r="56" spans="1:9" ht="12.75">
      <c r="A56" s="72" t="s">
        <v>524</v>
      </c>
      <c r="B56" s="187"/>
      <c r="C56" s="81" t="s">
        <v>415</v>
      </c>
      <c r="D56" s="81" t="s">
        <v>525</v>
      </c>
      <c r="E56" s="74">
        <v>0</v>
      </c>
      <c r="F56" s="74">
        <v>0</v>
      </c>
      <c r="G56" s="74">
        <v>0</v>
      </c>
      <c r="H56" s="74">
        <v>0</v>
      </c>
      <c r="I56" s="74">
        <v>0</v>
      </c>
    </row>
    <row r="57" spans="1:9" ht="25.5">
      <c r="A57" s="72" t="s">
        <v>526</v>
      </c>
      <c r="B57" s="187"/>
      <c r="C57" s="81" t="s">
        <v>418</v>
      </c>
      <c r="D57" s="81" t="s">
        <v>527</v>
      </c>
      <c r="E57" s="74">
        <v>0</v>
      </c>
      <c r="F57" s="74">
        <v>0</v>
      </c>
      <c r="G57" s="74">
        <v>0</v>
      </c>
      <c r="H57" s="74">
        <v>0</v>
      </c>
      <c r="I57" s="74">
        <v>0</v>
      </c>
    </row>
    <row r="58" spans="1:9" ht="25.5">
      <c r="A58" s="72" t="s">
        <v>528</v>
      </c>
      <c r="B58" s="187"/>
      <c r="C58" s="81" t="s">
        <v>421</v>
      </c>
      <c r="D58" s="81" t="s">
        <v>529</v>
      </c>
      <c r="E58" s="74">
        <v>100</v>
      </c>
      <c r="F58" s="74">
        <v>238.1677</v>
      </c>
      <c r="G58" s="74">
        <v>81.7585</v>
      </c>
      <c r="H58" s="74">
        <v>82.0917</v>
      </c>
      <c r="I58" s="74">
        <v>76.8043</v>
      </c>
    </row>
    <row r="59" spans="1:9" ht="27" customHeight="1">
      <c r="A59" s="72" t="s">
        <v>530</v>
      </c>
      <c r="B59" s="187"/>
      <c r="C59" s="189" t="s">
        <v>531</v>
      </c>
      <c r="D59" s="189"/>
      <c r="E59" s="82">
        <v>100</v>
      </c>
      <c r="F59" s="82">
        <v>238.1677</v>
      </c>
      <c r="G59" s="82">
        <v>81.7585</v>
      </c>
      <c r="H59" s="82">
        <v>82.0917</v>
      </c>
      <c r="I59" s="82">
        <v>76.8043</v>
      </c>
    </row>
    <row r="60" spans="1:9" ht="14.25" customHeight="1">
      <c r="A60" s="72" t="s">
        <v>532</v>
      </c>
      <c r="B60" s="187" t="s">
        <v>533</v>
      </c>
      <c r="C60" s="83" t="s">
        <v>409</v>
      </c>
      <c r="D60" s="83" t="s">
        <v>534</v>
      </c>
      <c r="E60" s="74">
        <v>100</v>
      </c>
      <c r="F60" s="74">
        <v>100</v>
      </c>
      <c r="G60" s="74">
        <v>22.7118</v>
      </c>
      <c r="H60" s="74">
        <v>22.7118</v>
      </c>
      <c r="I60" s="74">
        <v>0</v>
      </c>
    </row>
    <row r="61" spans="1:9" ht="25.5">
      <c r="A61" s="72" t="s">
        <v>535</v>
      </c>
      <c r="B61" s="187"/>
      <c r="C61" s="81" t="s">
        <v>412</v>
      </c>
      <c r="D61" s="81" t="s">
        <v>536</v>
      </c>
      <c r="E61" s="74">
        <v>0</v>
      </c>
      <c r="F61" s="74">
        <v>0</v>
      </c>
      <c r="G61" s="74">
        <v>0</v>
      </c>
      <c r="H61" s="74">
        <v>0</v>
      </c>
      <c r="I61" s="74">
        <v>0</v>
      </c>
    </row>
    <row r="62" spans="1:9" ht="43.5" customHeight="1">
      <c r="A62" s="72" t="s">
        <v>537</v>
      </c>
      <c r="B62" s="187"/>
      <c r="C62" s="189" t="s">
        <v>538</v>
      </c>
      <c r="D62" s="189"/>
      <c r="E62" s="82">
        <v>100</v>
      </c>
      <c r="F62" s="82">
        <v>100</v>
      </c>
      <c r="G62" s="82">
        <v>22.7118</v>
      </c>
      <c r="H62" s="82">
        <v>22.7118</v>
      </c>
      <c r="I62" s="82">
        <v>0</v>
      </c>
    </row>
    <row r="63" spans="1:9" ht="24" customHeight="1">
      <c r="A63" s="72" t="s">
        <v>539</v>
      </c>
      <c r="B63" s="187" t="s">
        <v>540</v>
      </c>
      <c r="C63" s="83" t="s">
        <v>409</v>
      </c>
      <c r="D63" s="83" t="s">
        <v>541</v>
      </c>
      <c r="E63" s="74">
        <v>0</v>
      </c>
      <c r="F63" s="74">
        <v>0</v>
      </c>
      <c r="G63" s="74">
        <v>0</v>
      </c>
      <c r="H63" s="74">
        <v>0</v>
      </c>
      <c r="I63" s="74">
        <v>0</v>
      </c>
    </row>
    <row r="64" spans="1:9" ht="12.75">
      <c r="A64" s="72" t="s">
        <v>542</v>
      </c>
      <c r="B64" s="187"/>
      <c r="C64" s="81" t="s">
        <v>412</v>
      </c>
      <c r="D64" s="81" t="s">
        <v>543</v>
      </c>
      <c r="E64" s="74">
        <v>100</v>
      </c>
      <c r="F64" s="74">
        <v>100</v>
      </c>
      <c r="G64" s="74">
        <v>0</v>
      </c>
      <c r="H64" s="74">
        <v>0</v>
      </c>
      <c r="I64" s="74">
        <v>0</v>
      </c>
    </row>
    <row r="65" spans="1:9" ht="12.75">
      <c r="A65" s="72" t="s">
        <v>544</v>
      </c>
      <c r="B65" s="187"/>
      <c r="C65" s="81" t="s">
        <v>415</v>
      </c>
      <c r="D65" s="81" t="s">
        <v>545</v>
      </c>
      <c r="E65" s="74">
        <v>100</v>
      </c>
      <c r="F65" s="74">
        <v>100</v>
      </c>
      <c r="G65" s="74">
        <v>0</v>
      </c>
      <c r="H65" s="74">
        <v>0</v>
      </c>
      <c r="I65" s="74">
        <v>0</v>
      </c>
    </row>
    <row r="66" spans="1:9" ht="38.25">
      <c r="A66" s="72" t="s">
        <v>546</v>
      </c>
      <c r="B66" s="187"/>
      <c r="C66" s="81" t="s">
        <v>418</v>
      </c>
      <c r="D66" s="81" t="s">
        <v>547</v>
      </c>
      <c r="E66" s="74">
        <v>100</v>
      </c>
      <c r="F66" s="74">
        <v>100</v>
      </c>
      <c r="G66" s="74">
        <v>47.7647</v>
      </c>
      <c r="H66" s="74">
        <v>46.2007</v>
      </c>
      <c r="I66" s="74">
        <v>100</v>
      </c>
    </row>
    <row r="67" spans="1:9" ht="12.75">
      <c r="A67" s="72" t="s">
        <v>548</v>
      </c>
      <c r="B67" s="187"/>
      <c r="C67" s="81" t="s">
        <v>421</v>
      </c>
      <c r="D67" s="81" t="s">
        <v>549</v>
      </c>
      <c r="E67" s="74">
        <v>100</v>
      </c>
      <c r="F67" s="74">
        <v>100</v>
      </c>
      <c r="G67" s="74">
        <v>100</v>
      </c>
      <c r="H67" s="74">
        <v>100</v>
      </c>
      <c r="I67" s="74">
        <v>0</v>
      </c>
    </row>
    <row r="68" spans="1:9" ht="25.5">
      <c r="A68" s="72" t="s">
        <v>550</v>
      </c>
      <c r="B68" s="187"/>
      <c r="C68" s="81" t="s">
        <v>424</v>
      </c>
      <c r="D68" s="81" t="s">
        <v>551</v>
      </c>
      <c r="E68" s="74">
        <v>0</v>
      </c>
      <c r="F68" s="74">
        <v>0</v>
      </c>
      <c r="G68" s="74">
        <v>0</v>
      </c>
      <c r="H68" s="74">
        <v>0</v>
      </c>
      <c r="I68" s="74">
        <v>0</v>
      </c>
    </row>
    <row r="69" spans="1:9" ht="51">
      <c r="A69" s="72" t="s">
        <v>552</v>
      </c>
      <c r="B69" s="187"/>
      <c r="C69" s="81" t="s">
        <v>427</v>
      </c>
      <c r="D69" s="81" t="s">
        <v>553</v>
      </c>
      <c r="E69" s="74">
        <v>100</v>
      </c>
      <c r="F69" s="74">
        <v>100</v>
      </c>
      <c r="G69" s="74">
        <v>100</v>
      </c>
      <c r="H69" s="74">
        <v>0</v>
      </c>
      <c r="I69" s="74">
        <v>100</v>
      </c>
    </row>
    <row r="70" spans="1:9" ht="25.5">
      <c r="A70" s="72" t="s">
        <v>554</v>
      </c>
      <c r="B70" s="187"/>
      <c r="C70" s="81" t="s">
        <v>430</v>
      </c>
      <c r="D70" s="81" t="s">
        <v>555</v>
      </c>
      <c r="E70" s="74">
        <v>0</v>
      </c>
      <c r="F70" s="74">
        <v>0</v>
      </c>
      <c r="G70" s="74">
        <v>0</v>
      </c>
      <c r="H70" s="74">
        <v>0</v>
      </c>
      <c r="I70" s="74">
        <v>0</v>
      </c>
    </row>
    <row r="71" spans="1:9" ht="25.5">
      <c r="A71" s="72" t="s">
        <v>556</v>
      </c>
      <c r="B71" s="187"/>
      <c r="C71" s="81" t="s">
        <v>433</v>
      </c>
      <c r="D71" s="81" t="s">
        <v>557</v>
      </c>
      <c r="E71" s="74">
        <v>0</v>
      </c>
      <c r="F71" s="74">
        <v>0</v>
      </c>
      <c r="G71" s="74">
        <v>0</v>
      </c>
      <c r="H71" s="74">
        <v>0</v>
      </c>
      <c r="I71" s="74">
        <v>0</v>
      </c>
    </row>
    <row r="72" spans="1:9" ht="42" customHeight="1">
      <c r="A72" s="72" t="s">
        <v>558</v>
      </c>
      <c r="B72" s="187"/>
      <c r="C72" s="189" t="s">
        <v>559</v>
      </c>
      <c r="D72" s="189"/>
      <c r="E72" s="82">
        <v>100</v>
      </c>
      <c r="F72" s="82">
        <v>100</v>
      </c>
      <c r="G72" s="82">
        <v>84.0312</v>
      </c>
      <c r="H72" s="82">
        <v>71.9137</v>
      </c>
      <c r="I72" s="82">
        <v>94.0235</v>
      </c>
    </row>
    <row r="73" spans="1:9" ht="45" customHeight="1">
      <c r="A73" s="72" t="s">
        <v>560</v>
      </c>
      <c r="B73" s="187" t="s">
        <v>561</v>
      </c>
      <c r="C73" s="83" t="s">
        <v>409</v>
      </c>
      <c r="D73" s="83" t="s">
        <v>562</v>
      </c>
      <c r="E73" s="74">
        <v>0</v>
      </c>
      <c r="F73" s="74">
        <v>0</v>
      </c>
      <c r="G73" s="74">
        <v>0</v>
      </c>
      <c r="H73" s="74">
        <v>0</v>
      </c>
      <c r="I73" s="74">
        <v>0</v>
      </c>
    </row>
    <row r="74" spans="1:9" ht="63.75">
      <c r="A74" s="72" t="s">
        <v>563</v>
      </c>
      <c r="B74" s="187"/>
      <c r="C74" s="81" t="s">
        <v>412</v>
      </c>
      <c r="D74" s="81" t="s">
        <v>564</v>
      </c>
      <c r="E74" s="74">
        <v>0</v>
      </c>
      <c r="F74" s="74">
        <v>0</v>
      </c>
      <c r="G74" s="74">
        <v>0</v>
      </c>
      <c r="H74" s="74">
        <v>0</v>
      </c>
      <c r="I74" s="74">
        <v>0</v>
      </c>
    </row>
    <row r="75" spans="1:9" ht="63.75">
      <c r="A75" s="72" t="s">
        <v>565</v>
      </c>
      <c r="B75" s="187"/>
      <c r="C75" s="81" t="s">
        <v>415</v>
      </c>
      <c r="D75" s="81" t="s">
        <v>566</v>
      </c>
      <c r="E75" s="74">
        <v>0</v>
      </c>
      <c r="F75" s="74">
        <v>0</v>
      </c>
      <c r="G75" s="74">
        <v>0</v>
      </c>
      <c r="H75" s="74">
        <v>0</v>
      </c>
      <c r="I75" s="74">
        <v>0</v>
      </c>
    </row>
    <row r="76" spans="1:9" ht="51">
      <c r="A76" s="72" t="s">
        <v>567</v>
      </c>
      <c r="B76" s="187"/>
      <c r="C76" s="81" t="s">
        <v>418</v>
      </c>
      <c r="D76" s="81" t="s">
        <v>568</v>
      </c>
      <c r="E76" s="74">
        <v>0</v>
      </c>
      <c r="F76" s="74">
        <v>0</v>
      </c>
      <c r="G76" s="74">
        <v>0</v>
      </c>
      <c r="H76" s="74">
        <v>0</v>
      </c>
      <c r="I76" s="74">
        <v>0</v>
      </c>
    </row>
    <row r="77" spans="1:9" ht="38.25">
      <c r="A77" s="72" t="s">
        <v>569</v>
      </c>
      <c r="B77" s="187"/>
      <c r="C77" s="81" t="s">
        <v>421</v>
      </c>
      <c r="D77" s="81" t="s">
        <v>570</v>
      </c>
      <c r="E77" s="74">
        <v>0</v>
      </c>
      <c r="F77" s="74">
        <v>0</v>
      </c>
      <c r="G77" s="74">
        <v>0</v>
      </c>
      <c r="H77" s="74">
        <v>0</v>
      </c>
      <c r="I77" s="74">
        <v>0</v>
      </c>
    </row>
    <row r="78" spans="1:9" ht="38.25">
      <c r="A78" s="72" t="s">
        <v>571</v>
      </c>
      <c r="B78" s="187"/>
      <c r="C78" s="81" t="s">
        <v>424</v>
      </c>
      <c r="D78" s="81" t="s">
        <v>572</v>
      </c>
      <c r="E78" s="74">
        <v>0</v>
      </c>
      <c r="F78" s="74">
        <v>0</v>
      </c>
      <c r="G78" s="74">
        <v>0</v>
      </c>
      <c r="H78" s="74">
        <v>0</v>
      </c>
      <c r="I78" s="74">
        <v>0</v>
      </c>
    </row>
    <row r="79" spans="1:9" ht="25.5">
      <c r="A79" s="72" t="s">
        <v>573</v>
      </c>
      <c r="B79" s="187"/>
      <c r="C79" s="81" t="s">
        <v>427</v>
      </c>
      <c r="D79" s="81" t="s">
        <v>574</v>
      </c>
      <c r="E79" s="74">
        <v>0</v>
      </c>
      <c r="F79" s="74">
        <v>0</v>
      </c>
      <c r="G79" s="74">
        <v>0</v>
      </c>
      <c r="H79" s="74">
        <v>0</v>
      </c>
      <c r="I79" s="74">
        <v>0</v>
      </c>
    </row>
    <row r="80" spans="1:9" ht="35.25" customHeight="1">
      <c r="A80" s="72" t="s">
        <v>575</v>
      </c>
      <c r="B80" s="187"/>
      <c r="C80" s="189" t="s">
        <v>576</v>
      </c>
      <c r="D80" s="189"/>
      <c r="E80" s="82">
        <v>0</v>
      </c>
      <c r="F80" s="82">
        <v>0</v>
      </c>
      <c r="G80" s="82">
        <v>0</v>
      </c>
      <c r="H80" s="82">
        <v>0</v>
      </c>
      <c r="I80" s="82">
        <v>0</v>
      </c>
    </row>
    <row r="81" spans="1:9" ht="14.25" customHeight="1">
      <c r="A81" s="72" t="s">
        <v>577</v>
      </c>
      <c r="B81" s="187" t="s">
        <v>578</v>
      </c>
      <c r="C81" s="83" t="s">
        <v>409</v>
      </c>
      <c r="D81" s="83" t="s">
        <v>579</v>
      </c>
      <c r="E81" s="74">
        <v>100</v>
      </c>
      <c r="F81" s="74">
        <v>0</v>
      </c>
      <c r="G81" s="74">
        <v>0</v>
      </c>
      <c r="H81" s="74">
        <v>0</v>
      </c>
      <c r="I81" s="74">
        <v>0</v>
      </c>
    </row>
    <row r="82" spans="1:9" ht="38.25">
      <c r="A82" s="72" t="s">
        <v>580</v>
      </c>
      <c r="B82" s="187"/>
      <c r="C82" s="81" t="s">
        <v>412</v>
      </c>
      <c r="D82" s="81" t="s">
        <v>581</v>
      </c>
      <c r="E82" s="74">
        <v>100</v>
      </c>
      <c r="F82" s="74">
        <v>136.7478</v>
      </c>
      <c r="G82" s="74">
        <v>27.468</v>
      </c>
      <c r="H82" s="74">
        <v>15.7694</v>
      </c>
      <c r="I82" s="74">
        <v>100</v>
      </c>
    </row>
    <row r="83" spans="1:9" ht="12.75">
      <c r="A83" s="72" t="s">
        <v>582</v>
      </c>
      <c r="B83" s="187"/>
      <c r="C83" s="81" t="s">
        <v>415</v>
      </c>
      <c r="D83" s="81" t="s">
        <v>583</v>
      </c>
      <c r="E83" s="74">
        <v>100</v>
      </c>
      <c r="F83" s="74">
        <v>100</v>
      </c>
      <c r="G83" s="74">
        <v>100</v>
      </c>
      <c r="H83" s="74">
        <v>100</v>
      </c>
      <c r="I83" s="74">
        <v>0</v>
      </c>
    </row>
    <row r="84" spans="1:9" ht="25.5">
      <c r="A84" s="72" t="s">
        <v>584</v>
      </c>
      <c r="B84" s="187"/>
      <c r="C84" s="81" t="s">
        <v>418</v>
      </c>
      <c r="D84" s="81" t="s">
        <v>585</v>
      </c>
      <c r="E84" s="74">
        <v>100</v>
      </c>
      <c r="F84" s="74">
        <v>24490</v>
      </c>
      <c r="G84" s="74">
        <v>0</v>
      </c>
      <c r="H84" s="74">
        <v>0</v>
      </c>
      <c r="I84" s="74">
        <v>0</v>
      </c>
    </row>
    <row r="85" spans="1:9" ht="43.5" customHeight="1">
      <c r="A85" s="72" t="s">
        <v>586</v>
      </c>
      <c r="B85" s="187"/>
      <c r="C85" s="189" t="s">
        <v>587</v>
      </c>
      <c r="D85" s="189"/>
      <c r="E85" s="82">
        <v>100</v>
      </c>
      <c r="F85" s="82">
        <v>1748.2817</v>
      </c>
      <c r="G85" s="82">
        <v>28.9813</v>
      </c>
      <c r="H85" s="82">
        <v>17.8034</v>
      </c>
      <c r="I85" s="82">
        <v>100</v>
      </c>
    </row>
    <row r="86" spans="1:9" ht="24" customHeight="1">
      <c r="A86" s="72" t="s">
        <v>588</v>
      </c>
      <c r="B86" s="187" t="s">
        <v>589</v>
      </c>
      <c r="C86" s="83" t="s">
        <v>409</v>
      </c>
      <c r="D86" s="83" t="s">
        <v>590</v>
      </c>
      <c r="E86" s="74">
        <v>0</v>
      </c>
      <c r="F86" s="74">
        <v>0</v>
      </c>
      <c r="G86" s="74">
        <v>0</v>
      </c>
      <c r="H86" s="74">
        <v>0</v>
      </c>
      <c r="I86" s="74">
        <v>0</v>
      </c>
    </row>
    <row r="87" spans="1:9" ht="12.75">
      <c r="A87" s="72" t="s">
        <v>591</v>
      </c>
      <c r="B87" s="187"/>
      <c r="C87" s="81" t="s">
        <v>412</v>
      </c>
      <c r="D87" s="81" t="s">
        <v>592</v>
      </c>
      <c r="E87" s="74">
        <v>0</v>
      </c>
      <c r="F87" s="74">
        <v>0</v>
      </c>
      <c r="G87" s="74">
        <v>0</v>
      </c>
      <c r="H87" s="74">
        <v>0</v>
      </c>
      <c r="I87" s="74">
        <v>0</v>
      </c>
    </row>
    <row r="88" spans="1:9" ht="12.75">
      <c r="A88" s="72" t="s">
        <v>593</v>
      </c>
      <c r="B88" s="187"/>
      <c r="C88" s="81" t="s">
        <v>415</v>
      </c>
      <c r="D88" s="81" t="s">
        <v>594</v>
      </c>
      <c r="E88" s="74">
        <v>100</v>
      </c>
      <c r="F88" s="74">
        <v>100</v>
      </c>
      <c r="G88" s="74">
        <v>0</v>
      </c>
      <c r="H88" s="74">
        <v>0</v>
      </c>
      <c r="I88" s="74">
        <v>0</v>
      </c>
    </row>
    <row r="89" spans="1:9" ht="48" customHeight="1">
      <c r="A89" s="72" t="s">
        <v>595</v>
      </c>
      <c r="B89" s="187"/>
      <c r="C89" s="189" t="s">
        <v>596</v>
      </c>
      <c r="D89" s="189"/>
      <c r="E89" s="82">
        <v>100</v>
      </c>
      <c r="F89" s="82">
        <v>100</v>
      </c>
      <c r="G89" s="82">
        <v>0</v>
      </c>
      <c r="H89" s="82">
        <v>0</v>
      </c>
      <c r="I89" s="82">
        <v>0</v>
      </c>
    </row>
    <row r="90" spans="1:9" ht="34.5" customHeight="1">
      <c r="A90" s="72" t="s">
        <v>597</v>
      </c>
      <c r="B90" s="187" t="s">
        <v>598</v>
      </c>
      <c r="C90" s="83" t="s">
        <v>409</v>
      </c>
      <c r="D90" s="83" t="s">
        <v>599</v>
      </c>
      <c r="E90" s="74">
        <v>0</v>
      </c>
      <c r="F90" s="74">
        <v>0</v>
      </c>
      <c r="G90" s="74">
        <v>0</v>
      </c>
      <c r="H90" s="74">
        <v>0</v>
      </c>
      <c r="I90" s="74">
        <v>0</v>
      </c>
    </row>
    <row r="91" spans="1:9" ht="12.75">
      <c r="A91" s="72" t="s">
        <v>600</v>
      </c>
      <c r="B91" s="187"/>
      <c r="C91" s="81" t="s">
        <v>412</v>
      </c>
      <c r="D91" s="81" t="s">
        <v>601</v>
      </c>
      <c r="E91" s="74">
        <v>0</v>
      </c>
      <c r="F91" s="74">
        <v>0</v>
      </c>
      <c r="G91" s="74">
        <v>0</v>
      </c>
      <c r="H91" s="74">
        <v>0</v>
      </c>
      <c r="I91" s="74">
        <v>0</v>
      </c>
    </row>
    <row r="92" spans="1:9" ht="43.5" customHeight="1">
      <c r="A92" s="72" t="s">
        <v>602</v>
      </c>
      <c r="B92" s="187"/>
      <c r="C92" s="189" t="s">
        <v>603</v>
      </c>
      <c r="D92" s="189"/>
      <c r="E92" s="82">
        <v>0</v>
      </c>
      <c r="F92" s="82">
        <v>0</v>
      </c>
      <c r="G92" s="82">
        <v>0</v>
      </c>
      <c r="H92" s="82">
        <v>0</v>
      </c>
      <c r="I92" s="82">
        <v>0</v>
      </c>
    </row>
    <row r="93" spans="1:9" ht="14.25" customHeight="1">
      <c r="A93" s="72" t="s">
        <v>604</v>
      </c>
      <c r="B93" s="187" t="s">
        <v>605</v>
      </c>
      <c r="C93" s="83" t="s">
        <v>409</v>
      </c>
      <c r="D93" s="83" t="s">
        <v>606</v>
      </c>
      <c r="E93" s="74">
        <v>100</v>
      </c>
      <c r="F93" s="74">
        <v>126.5494</v>
      </c>
      <c r="G93" s="74">
        <v>100</v>
      </c>
      <c r="H93" s="74">
        <v>100</v>
      </c>
      <c r="I93" s="74">
        <v>0</v>
      </c>
    </row>
    <row r="94" spans="1:9" ht="47.25" customHeight="1">
      <c r="A94" s="72" t="s">
        <v>607</v>
      </c>
      <c r="B94" s="187"/>
      <c r="C94" s="189" t="s">
        <v>608</v>
      </c>
      <c r="D94" s="189"/>
      <c r="E94" s="75">
        <f>E93</f>
        <v>100</v>
      </c>
      <c r="F94" s="75">
        <f>F93</f>
        <v>126.5494</v>
      </c>
      <c r="G94" s="75">
        <f>G93</f>
        <v>100</v>
      </c>
      <c r="H94" s="75">
        <f>H93</f>
        <v>100</v>
      </c>
      <c r="I94" s="75">
        <f>I93</f>
        <v>0</v>
      </c>
    </row>
    <row r="95" spans="1:9" ht="24" customHeight="1">
      <c r="A95" s="72" t="s">
        <v>609</v>
      </c>
      <c r="B95" s="191" t="s">
        <v>610</v>
      </c>
      <c r="C95" s="84" t="s">
        <v>409</v>
      </c>
      <c r="D95" s="84" t="s">
        <v>611</v>
      </c>
      <c r="E95" s="74">
        <v>0</v>
      </c>
      <c r="F95" s="74">
        <v>0</v>
      </c>
      <c r="G95" s="74">
        <v>0</v>
      </c>
      <c r="H95" s="74">
        <v>0</v>
      </c>
      <c r="I95" s="74">
        <v>0</v>
      </c>
    </row>
    <row r="96" spans="1:9" ht="44.25" customHeight="1">
      <c r="A96" s="72" t="s">
        <v>612</v>
      </c>
      <c r="B96" s="191"/>
      <c r="C96" s="189" t="s">
        <v>613</v>
      </c>
      <c r="D96" s="189"/>
      <c r="E96" s="75">
        <f>E95</f>
        <v>0</v>
      </c>
      <c r="F96" s="75">
        <f>F95</f>
        <v>0</v>
      </c>
      <c r="G96" s="75">
        <f>G95</f>
        <v>0</v>
      </c>
      <c r="H96" s="75">
        <f>H95</f>
        <v>0</v>
      </c>
      <c r="I96" s="75">
        <f>I95</f>
        <v>0</v>
      </c>
    </row>
    <row r="97" spans="1:9" ht="24" customHeight="1">
      <c r="A97" s="72" t="s">
        <v>614</v>
      </c>
      <c r="B97" s="187" t="s">
        <v>615</v>
      </c>
      <c r="C97" s="83" t="s">
        <v>409</v>
      </c>
      <c r="D97" s="83" t="s">
        <v>616</v>
      </c>
      <c r="E97" s="74">
        <v>0</v>
      </c>
      <c r="F97" s="74">
        <v>0</v>
      </c>
      <c r="G97" s="74">
        <v>0</v>
      </c>
      <c r="H97" s="74">
        <v>0</v>
      </c>
      <c r="I97" s="74">
        <v>0</v>
      </c>
    </row>
    <row r="98" spans="1:9" ht="36" customHeight="1">
      <c r="A98" s="72" t="s">
        <v>617</v>
      </c>
      <c r="B98" s="187"/>
      <c r="C98" s="189" t="s">
        <v>618</v>
      </c>
      <c r="D98" s="189"/>
      <c r="E98" s="75">
        <f>E97</f>
        <v>0</v>
      </c>
      <c r="F98" s="75">
        <f>F97</f>
        <v>0</v>
      </c>
      <c r="G98" s="75">
        <f>G97</f>
        <v>0</v>
      </c>
      <c r="H98" s="75">
        <f>H97</f>
        <v>0</v>
      </c>
      <c r="I98" s="75">
        <f>I97</f>
        <v>0</v>
      </c>
    </row>
    <row r="99" spans="1:9" ht="14.25" customHeight="1">
      <c r="A99" s="72" t="s">
        <v>619</v>
      </c>
      <c r="B99" s="187" t="s">
        <v>620</v>
      </c>
      <c r="C99" s="83" t="s">
        <v>409</v>
      </c>
      <c r="D99" s="83" t="s">
        <v>621</v>
      </c>
      <c r="E99" s="74">
        <v>98.3756</v>
      </c>
      <c r="F99" s="74">
        <v>100</v>
      </c>
      <c r="G99" s="74">
        <v>0</v>
      </c>
      <c r="H99" s="74">
        <v>0</v>
      </c>
      <c r="I99" s="74">
        <v>0</v>
      </c>
    </row>
    <row r="100" spans="1:9" ht="25.5">
      <c r="A100" s="72" t="s">
        <v>622</v>
      </c>
      <c r="B100" s="187"/>
      <c r="C100" s="81" t="s">
        <v>412</v>
      </c>
      <c r="D100" s="81" t="s">
        <v>623</v>
      </c>
      <c r="E100" s="74">
        <v>0</v>
      </c>
      <c r="F100" s="74">
        <v>100</v>
      </c>
      <c r="G100" s="74">
        <v>0</v>
      </c>
      <c r="H100" s="74">
        <v>0</v>
      </c>
      <c r="I100" s="74">
        <v>0</v>
      </c>
    </row>
    <row r="101" spans="1:9" ht="12.75">
      <c r="A101" s="72" t="s">
        <v>624</v>
      </c>
      <c r="B101" s="187"/>
      <c r="C101" s="81" t="s">
        <v>415</v>
      </c>
      <c r="D101" s="81" t="s">
        <v>625</v>
      </c>
      <c r="E101" s="74">
        <v>0</v>
      </c>
      <c r="F101" s="74">
        <v>100</v>
      </c>
      <c r="G101" s="74">
        <v>0</v>
      </c>
      <c r="H101" s="74">
        <v>0</v>
      </c>
      <c r="I101" s="74">
        <v>0</v>
      </c>
    </row>
    <row r="102" spans="1:9" ht="42" customHeight="1">
      <c r="A102" s="72" t="s">
        <v>626</v>
      </c>
      <c r="B102" s="187"/>
      <c r="C102" s="189" t="s">
        <v>627</v>
      </c>
      <c r="D102" s="189"/>
      <c r="E102" s="82">
        <v>50.9573</v>
      </c>
      <c r="F102" s="82">
        <v>100</v>
      </c>
      <c r="G102" s="82">
        <v>0</v>
      </c>
      <c r="H102" s="82">
        <v>0</v>
      </c>
      <c r="I102" s="82">
        <v>0</v>
      </c>
    </row>
    <row r="103" spans="1:9" ht="34.5" customHeight="1">
      <c r="A103" s="72" t="s">
        <v>628</v>
      </c>
      <c r="B103" s="187" t="s">
        <v>629</v>
      </c>
      <c r="C103" s="83" t="s">
        <v>409</v>
      </c>
      <c r="D103" s="83" t="s">
        <v>630</v>
      </c>
      <c r="E103" s="74">
        <v>100</v>
      </c>
      <c r="F103" s="74">
        <v>100</v>
      </c>
      <c r="G103" s="74">
        <v>100</v>
      </c>
      <c r="H103" s="74">
        <v>100</v>
      </c>
      <c r="I103" s="74">
        <v>0</v>
      </c>
    </row>
    <row r="104" spans="1:9" ht="38.25">
      <c r="A104" s="72" t="s">
        <v>631</v>
      </c>
      <c r="B104" s="187"/>
      <c r="C104" s="81" t="s">
        <v>412</v>
      </c>
      <c r="D104" s="81" t="s">
        <v>632</v>
      </c>
      <c r="E104" s="74">
        <v>100</v>
      </c>
      <c r="F104" s="74">
        <v>100</v>
      </c>
      <c r="G104" s="74">
        <v>100</v>
      </c>
      <c r="H104" s="74">
        <v>100</v>
      </c>
      <c r="I104" s="74">
        <v>0</v>
      </c>
    </row>
    <row r="105" spans="1:9" ht="38.25" customHeight="1">
      <c r="A105" s="72" t="s">
        <v>633</v>
      </c>
      <c r="B105" s="187"/>
      <c r="C105" s="192" t="s">
        <v>634</v>
      </c>
      <c r="D105" s="192"/>
      <c r="E105" s="82">
        <v>100</v>
      </c>
      <c r="F105" s="82">
        <v>100</v>
      </c>
      <c r="G105" s="82">
        <v>100</v>
      </c>
      <c r="H105" s="82">
        <v>100</v>
      </c>
      <c r="I105" s="82">
        <v>0</v>
      </c>
    </row>
    <row r="106" spans="1:9" ht="24" customHeight="1">
      <c r="A106" s="72" t="s">
        <v>635</v>
      </c>
      <c r="B106" s="187" t="s">
        <v>636</v>
      </c>
      <c r="C106" s="83" t="s">
        <v>409</v>
      </c>
      <c r="D106" s="83" t="s">
        <v>637</v>
      </c>
      <c r="E106" s="74">
        <v>100</v>
      </c>
      <c r="F106" s="74">
        <v>100</v>
      </c>
      <c r="G106" s="74">
        <v>0</v>
      </c>
      <c r="H106" s="74">
        <v>0</v>
      </c>
      <c r="I106" s="74">
        <v>0</v>
      </c>
    </row>
    <row r="107" spans="1:9" ht="36.75" customHeight="1">
      <c r="A107" s="72" t="s">
        <v>635</v>
      </c>
      <c r="B107" s="187"/>
      <c r="C107" s="189" t="s">
        <v>638</v>
      </c>
      <c r="D107" s="189"/>
      <c r="E107" s="75">
        <f>E106</f>
        <v>100</v>
      </c>
      <c r="F107" s="75">
        <f>F106</f>
        <v>100</v>
      </c>
      <c r="G107" s="75">
        <f>G106</f>
        <v>0</v>
      </c>
      <c r="H107" s="75">
        <f>H106</f>
        <v>0</v>
      </c>
      <c r="I107" s="75">
        <f>I106</f>
        <v>0</v>
      </c>
    </row>
    <row r="108" spans="1:9" ht="24" customHeight="1">
      <c r="A108" s="72" t="s">
        <v>639</v>
      </c>
      <c r="B108" s="187" t="s">
        <v>640</v>
      </c>
      <c r="C108" s="83" t="s">
        <v>409</v>
      </c>
      <c r="D108" s="83" t="s">
        <v>641</v>
      </c>
      <c r="E108" s="74">
        <v>100</v>
      </c>
      <c r="F108" s="74">
        <v>100</v>
      </c>
      <c r="G108" s="74">
        <v>49.5228</v>
      </c>
      <c r="H108" s="74">
        <v>57.4773</v>
      </c>
      <c r="I108" s="74">
        <v>9.7064</v>
      </c>
    </row>
    <row r="109" spans="1:9" ht="38.25">
      <c r="A109" s="72" t="s">
        <v>642</v>
      </c>
      <c r="B109" s="187"/>
      <c r="C109" s="81" t="s">
        <v>412</v>
      </c>
      <c r="D109" s="81" t="s">
        <v>643</v>
      </c>
      <c r="E109" s="74">
        <v>0</v>
      </c>
      <c r="F109" s="74">
        <v>0</v>
      </c>
      <c r="G109" s="74">
        <v>0</v>
      </c>
      <c r="H109" s="74">
        <v>0</v>
      </c>
      <c r="I109" s="74">
        <v>0</v>
      </c>
    </row>
    <row r="110" spans="1:9" ht="39.75" customHeight="1">
      <c r="A110" s="72" t="s">
        <v>644</v>
      </c>
      <c r="B110" s="187"/>
      <c r="C110" s="189" t="s">
        <v>645</v>
      </c>
      <c r="D110" s="189"/>
      <c r="E110" s="82">
        <v>100</v>
      </c>
      <c r="F110" s="82">
        <v>100</v>
      </c>
      <c r="G110" s="82">
        <v>49.5228</v>
      </c>
      <c r="H110" s="82">
        <v>57.4773</v>
      </c>
      <c r="I110" s="82">
        <v>9.7064</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
    </sheetView>
  </sheetViews>
  <sheetFormatPr defaultColWidth="9.140625" defaultRowHeight="12.75"/>
  <cols>
    <col min="1" max="1" width="3.140625" style="42" customWidth="1"/>
    <col min="2" max="2" width="27.7109375" style="85" customWidth="1"/>
    <col min="3" max="3" width="5.140625" style="86" customWidth="1"/>
    <col min="4" max="4" width="36.140625" style="87" customWidth="1"/>
    <col min="5" max="5" width="51.28125" style="88" customWidth="1"/>
    <col min="6" max="6" width="18.421875" style="89" customWidth="1"/>
    <col min="7" max="7" width="17.7109375" style="90" customWidth="1"/>
    <col min="8" max="8" width="5.28125" style="90" customWidth="1"/>
    <col min="9" max="9" width="32.57421875" style="91" customWidth="1"/>
    <col min="10" max="10" width="41.140625" style="92" customWidth="1"/>
    <col min="11" max="16384" width="9.140625" style="42" customWidth="1"/>
  </cols>
  <sheetData>
    <row r="1" spans="1:10" ht="36.75" customHeight="1">
      <c r="A1" s="193" t="s">
        <v>654</v>
      </c>
      <c r="B1" s="193"/>
      <c r="C1" s="193"/>
      <c r="D1" s="193"/>
      <c r="E1" s="193"/>
      <c r="F1" s="193"/>
      <c r="G1" s="193"/>
      <c r="H1" s="193"/>
      <c r="I1" s="193"/>
      <c r="J1" s="193"/>
    </row>
    <row r="2" spans="1:10" s="95" customFormat="1" ht="39.75" customHeight="1">
      <c r="A2" s="194" t="s">
        <v>655</v>
      </c>
      <c r="B2" s="194"/>
      <c r="C2" s="194" t="s">
        <v>656</v>
      </c>
      <c r="D2" s="194"/>
      <c r="E2" s="93" t="s">
        <v>657</v>
      </c>
      <c r="F2" s="94" t="s">
        <v>658</v>
      </c>
      <c r="G2" s="94" t="s">
        <v>659</v>
      </c>
      <c r="H2" s="94" t="s">
        <v>660</v>
      </c>
      <c r="I2" s="93" t="s">
        <v>661</v>
      </c>
      <c r="J2" s="93" t="s">
        <v>662</v>
      </c>
    </row>
    <row r="3" spans="1:10" s="26" customFormat="1" ht="151.5" customHeight="1">
      <c r="A3" s="96">
        <v>1</v>
      </c>
      <c r="B3" s="97" t="s">
        <v>91</v>
      </c>
      <c r="C3" s="98" t="s">
        <v>92</v>
      </c>
      <c r="D3" s="99" t="s">
        <v>93</v>
      </c>
      <c r="E3" s="100" t="s">
        <v>663</v>
      </c>
      <c r="F3" s="101" t="s">
        <v>664</v>
      </c>
      <c r="G3" s="101" t="s">
        <v>665</v>
      </c>
      <c r="H3" s="101" t="s">
        <v>666</v>
      </c>
      <c r="I3" s="102" t="s">
        <v>667</v>
      </c>
      <c r="J3" s="103" t="s">
        <v>668</v>
      </c>
    </row>
    <row r="4" spans="1:10" s="26" customFormat="1" ht="6" customHeight="1">
      <c r="A4" s="104"/>
      <c r="B4" s="105"/>
      <c r="C4" s="106"/>
      <c r="D4" s="107"/>
      <c r="E4" s="108"/>
      <c r="F4" s="109"/>
      <c r="G4" s="110"/>
      <c r="H4" s="110"/>
      <c r="I4" s="111"/>
      <c r="J4" s="112"/>
    </row>
    <row r="5" spans="1:10" ht="56.25" customHeight="1">
      <c r="A5" s="113">
        <v>2</v>
      </c>
      <c r="B5" s="99" t="s">
        <v>95</v>
      </c>
      <c r="C5" s="98" t="s">
        <v>96</v>
      </c>
      <c r="D5" s="114" t="s">
        <v>669</v>
      </c>
      <c r="E5" s="115" t="s">
        <v>670</v>
      </c>
      <c r="F5" s="116" t="s">
        <v>671</v>
      </c>
      <c r="G5" s="116" t="s">
        <v>665</v>
      </c>
      <c r="H5" s="116" t="s">
        <v>666</v>
      </c>
      <c r="I5" s="117" t="str">
        <f aca="true" t="shared" si="0" ref="I5:I12">D5</f>
        <v>Incidenza degli accertamenti di parte corrente  sulle previsioni iniziali di parte corrente</v>
      </c>
      <c r="J5" s="118"/>
    </row>
    <row r="6" spans="1:10" ht="55.5" customHeight="1">
      <c r="A6" s="119"/>
      <c r="B6" s="120"/>
      <c r="C6" s="121" t="s">
        <v>99</v>
      </c>
      <c r="D6" s="114" t="s">
        <v>672</v>
      </c>
      <c r="E6" s="122" t="s">
        <v>673</v>
      </c>
      <c r="F6" s="123" t="s">
        <v>671</v>
      </c>
      <c r="G6" s="123" t="s">
        <v>665</v>
      </c>
      <c r="H6" s="123" t="s">
        <v>666</v>
      </c>
      <c r="I6" s="124" t="str">
        <f t="shared" si="0"/>
        <v>Incidenza degli accertamenti di parte corrente  sulle previsioni definitive di parte corrente</v>
      </c>
      <c r="J6" s="125"/>
    </row>
    <row r="7" spans="1:10" ht="92.25" customHeight="1">
      <c r="A7" s="119"/>
      <c r="B7" s="120"/>
      <c r="C7" s="121" t="s">
        <v>102</v>
      </c>
      <c r="D7" s="114" t="s">
        <v>103</v>
      </c>
      <c r="E7" s="122" t="s">
        <v>674</v>
      </c>
      <c r="F7" s="123" t="s">
        <v>671</v>
      </c>
      <c r="G7" s="123" t="s">
        <v>665</v>
      </c>
      <c r="H7" s="123" t="s">
        <v>666</v>
      </c>
      <c r="I7" s="124" t="str">
        <f t="shared" si="0"/>
        <v>Incidenza degli accertamenti delle entrate proprie sulle previsioni iniziali di parte corrente</v>
      </c>
      <c r="J7" s="125"/>
    </row>
    <row r="8" spans="1:10" ht="93.75" customHeight="1">
      <c r="A8" s="119"/>
      <c r="B8" s="120"/>
      <c r="C8" s="121" t="s">
        <v>105</v>
      </c>
      <c r="D8" s="114" t="s">
        <v>106</v>
      </c>
      <c r="E8" s="122" t="s">
        <v>675</v>
      </c>
      <c r="F8" s="123" t="s">
        <v>671</v>
      </c>
      <c r="G8" s="123" t="s">
        <v>665</v>
      </c>
      <c r="H8" s="123" t="s">
        <v>666</v>
      </c>
      <c r="I8" s="124" t="str">
        <f t="shared" si="0"/>
        <v>Incidenza degli accertamenti delle entrate proprie sulle previsioni definitive di parte corrente</v>
      </c>
      <c r="J8" s="125"/>
    </row>
    <row r="9" spans="1:10" ht="63.75">
      <c r="A9" s="119"/>
      <c r="B9" s="120"/>
      <c r="C9" s="121" t="s">
        <v>108</v>
      </c>
      <c r="D9" s="114" t="s">
        <v>676</v>
      </c>
      <c r="E9" s="122" t="s">
        <v>677</v>
      </c>
      <c r="F9" s="126" t="s">
        <v>678</v>
      </c>
      <c r="G9" s="123" t="s">
        <v>665</v>
      </c>
      <c r="H9" s="123" t="s">
        <v>666</v>
      </c>
      <c r="I9" s="124" t="str">
        <f t="shared" si="0"/>
        <v>Incidenza degli incassi correnti sulle previsioni  iniziali di parte corrente</v>
      </c>
      <c r="J9" s="125"/>
    </row>
    <row r="10" spans="1:10" ht="69" customHeight="1">
      <c r="A10" s="119"/>
      <c r="B10" s="120"/>
      <c r="C10" s="121" t="s">
        <v>111</v>
      </c>
      <c r="D10" s="114" t="s">
        <v>112</v>
      </c>
      <c r="E10" s="122" t="s">
        <v>679</v>
      </c>
      <c r="F10" s="123" t="s">
        <v>680</v>
      </c>
      <c r="G10" s="123" t="s">
        <v>665</v>
      </c>
      <c r="H10" s="123" t="s">
        <v>666</v>
      </c>
      <c r="I10" s="124" t="str">
        <f t="shared" si="0"/>
        <v>Incidenza degli incassi correnti sulle previsioni definitive di parte corrente</v>
      </c>
      <c r="J10" s="125"/>
    </row>
    <row r="11" spans="1:10" ht="97.5" customHeight="1">
      <c r="A11" s="119"/>
      <c r="B11" s="120"/>
      <c r="C11" s="121" t="s">
        <v>114</v>
      </c>
      <c r="D11" s="114" t="s">
        <v>115</v>
      </c>
      <c r="E11" s="122" t="s">
        <v>681</v>
      </c>
      <c r="F11" s="123" t="s">
        <v>680</v>
      </c>
      <c r="G11" s="123" t="s">
        <v>665</v>
      </c>
      <c r="H11" s="123" t="s">
        <v>666</v>
      </c>
      <c r="I11" s="124" t="str">
        <f t="shared" si="0"/>
        <v>Incidenza degli incassi delle entrate proprie sulle previsioni iniziali di parte corrente</v>
      </c>
      <c r="J11" s="125"/>
    </row>
    <row r="12" spans="1:10" ht="99.75" customHeight="1">
      <c r="A12" s="119"/>
      <c r="B12" s="120"/>
      <c r="C12" s="121" t="s">
        <v>117</v>
      </c>
      <c r="D12" s="99" t="s">
        <v>118</v>
      </c>
      <c r="E12" s="127" t="s">
        <v>682</v>
      </c>
      <c r="F12" s="126" t="s">
        <v>680</v>
      </c>
      <c r="G12" s="126" t="s">
        <v>665</v>
      </c>
      <c r="H12" s="126" t="s">
        <v>666</v>
      </c>
      <c r="I12" s="128" t="str">
        <f t="shared" si="0"/>
        <v>Incidenza degli incassi delle entrate proprie sulle previsioni definitive di parte corrente</v>
      </c>
      <c r="J12" s="129"/>
    </row>
    <row r="13" spans="1:10" s="26" customFormat="1" ht="6" customHeight="1">
      <c r="A13" s="104"/>
      <c r="B13" s="105"/>
      <c r="C13" s="106"/>
      <c r="D13" s="107"/>
      <c r="E13" s="108"/>
      <c r="F13" s="109"/>
      <c r="G13" s="110"/>
      <c r="H13" s="110"/>
      <c r="I13" s="111"/>
      <c r="J13" s="112"/>
    </row>
    <row r="14" spans="1:10" ht="76.5">
      <c r="A14" s="113">
        <v>3</v>
      </c>
      <c r="B14" s="99" t="s">
        <v>120</v>
      </c>
      <c r="C14" s="130" t="s">
        <v>121</v>
      </c>
      <c r="D14" s="114" t="s">
        <v>683</v>
      </c>
      <c r="E14" s="115" t="s">
        <v>123</v>
      </c>
      <c r="F14" s="101" t="s">
        <v>684</v>
      </c>
      <c r="G14" s="116" t="s">
        <v>665</v>
      </c>
      <c r="H14" s="116" t="s">
        <v>666</v>
      </c>
      <c r="I14" s="131" t="s">
        <v>685</v>
      </c>
      <c r="J14" s="118" t="s">
        <v>686</v>
      </c>
    </row>
    <row r="15" spans="1:10" ht="48">
      <c r="A15" s="113"/>
      <c r="B15" s="99"/>
      <c r="C15" s="121" t="s">
        <v>124</v>
      </c>
      <c r="D15" s="132" t="s">
        <v>687</v>
      </c>
      <c r="E15" s="127" t="s">
        <v>126</v>
      </c>
      <c r="F15" s="126" t="s">
        <v>684</v>
      </c>
      <c r="G15" s="126" t="s">
        <v>665</v>
      </c>
      <c r="H15" s="126" t="s">
        <v>666</v>
      </c>
      <c r="I15" s="128" t="s">
        <v>688</v>
      </c>
      <c r="J15" s="129"/>
    </row>
    <row r="16" spans="1:10" s="26" customFormat="1" ht="6" customHeight="1">
      <c r="A16" s="104"/>
      <c r="B16" s="105"/>
      <c r="C16" s="133"/>
      <c r="D16" s="108"/>
      <c r="E16" s="108"/>
      <c r="F16" s="109"/>
      <c r="G16" s="110"/>
      <c r="H16" s="110"/>
      <c r="I16" s="111"/>
      <c r="J16" s="112"/>
    </row>
    <row r="17" spans="1:10" ht="132">
      <c r="A17" s="113">
        <v>4</v>
      </c>
      <c r="B17" s="99" t="s">
        <v>689</v>
      </c>
      <c r="C17" s="98" t="s">
        <v>128</v>
      </c>
      <c r="D17" s="114" t="s">
        <v>690</v>
      </c>
      <c r="E17" s="115" t="s">
        <v>691</v>
      </c>
      <c r="F17" s="116" t="s">
        <v>692</v>
      </c>
      <c r="G17" s="116" t="s">
        <v>665</v>
      </c>
      <c r="H17" s="116" t="s">
        <v>666</v>
      </c>
      <c r="I17" s="117" t="s">
        <v>693</v>
      </c>
      <c r="J17" s="118"/>
    </row>
    <row r="18" spans="1:10" ht="153">
      <c r="A18" s="119"/>
      <c r="B18" s="120"/>
      <c r="C18" s="121" t="s">
        <v>131</v>
      </c>
      <c r="D18" s="114" t="s">
        <v>694</v>
      </c>
      <c r="E18" s="122" t="s">
        <v>695</v>
      </c>
      <c r="F18" s="123" t="s">
        <v>692</v>
      </c>
      <c r="G18" s="123" t="s">
        <v>665</v>
      </c>
      <c r="H18" s="123" t="s">
        <v>666</v>
      </c>
      <c r="I18" s="124" t="s">
        <v>696</v>
      </c>
      <c r="J18" s="125"/>
    </row>
    <row r="19" spans="1:10" ht="132" customHeight="1">
      <c r="A19" s="119"/>
      <c r="B19" s="120"/>
      <c r="C19" s="121" t="s">
        <v>134</v>
      </c>
      <c r="D19" s="114" t="s">
        <v>697</v>
      </c>
      <c r="E19" s="122" t="s">
        <v>698</v>
      </c>
      <c r="F19" s="123" t="s">
        <v>692</v>
      </c>
      <c r="G19" s="123" t="s">
        <v>665</v>
      </c>
      <c r="H19" s="123" t="s">
        <v>666</v>
      </c>
      <c r="I19" s="124" t="s">
        <v>699</v>
      </c>
      <c r="J19" s="125"/>
    </row>
    <row r="20" spans="1:10" ht="114.75">
      <c r="A20" s="119"/>
      <c r="B20" s="120"/>
      <c r="C20" s="121" t="s">
        <v>137</v>
      </c>
      <c r="D20" s="99" t="s">
        <v>700</v>
      </c>
      <c r="E20" s="127" t="s">
        <v>701</v>
      </c>
      <c r="F20" s="126" t="s">
        <v>702</v>
      </c>
      <c r="G20" s="126" t="s">
        <v>703</v>
      </c>
      <c r="H20" s="126" t="s">
        <v>666</v>
      </c>
      <c r="I20" s="128" t="s">
        <v>704</v>
      </c>
      <c r="J20" s="129"/>
    </row>
    <row r="21" spans="1:10" s="26" customFormat="1" ht="6" customHeight="1">
      <c r="A21" s="134"/>
      <c r="B21" s="134"/>
      <c r="C21" s="133"/>
      <c r="D21" s="108"/>
      <c r="E21" s="108"/>
      <c r="F21" s="109"/>
      <c r="G21" s="110"/>
      <c r="H21" s="110"/>
      <c r="I21" s="111"/>
      <c r="J21" s="112"/>
    </row>
    <row r="22" spans="1:10" s="13" customFormat="1" ht="82.5" customHeight="1">
      <c r="A22" s="98">
        <v>5</v>
      </c>
      <c r="B22" s="99" t="s">
        <v>140</v>
      </c>
      <c r="C22" s="98" t="s">
        <v>141</v>
      </c>
      <c r="D22" s="99" t="s">
        <v>142</v>
      </c>
      <c r="E22" s="100" t="s">
        <v>705</v>
      </c>
      <c r="F22" s="101" t="s">
        <v>692</v>
      </c>
      <c r="G22" s="101" t="s">
        <v>665</v>
      </c>
      <c r="H22" s="101" t="s">
        <v>666</v>
      </c>
      <c r="I22" s="103" t="s">
        <v>706</v>
      </c>
      <c r="J22" s="135"/>
    </row>
    <row r="23" spans="1:10" s="26" customFormat="1" ht="6" customHeight="1">
      <c r="A23" s="134"/>
      <c r="B23" s="134"/>
      <c r="C23" s="133"/>
      <c r="D23" s="108"/>
      <c r="E23" s="108"/>
      <c r="F23" s="109"/>
      <c r="G23" s="110"/>
      <c r="H23" s="110"/>
      <c r="I23" s="111"/>
      <c r="J23" s="112"/>
    </row>
    <row r="24" spans="1:10" ht="57" customHeight="1">
      <c r="A24" s="98">
        <v>6</v>
      </c>
      <c r="B24" s="99" t="s">
        <v>144</v>
      </c>
      <c r="C24" s="130" t="s">
        <v>145</v>
      </c>
      <c r="D24" s="114" t="s">
        <v>707</v>
      </c>
      <c r="E24" s="115" t="s">
        <v>708</v>
      </c>
      <c r="F24" s="116" t="s">
        <v>709</v>
      </c>
      <c r="G24" s="116" t="s">
        <v>665</v>
      </c>
      <c r="H24" s="116" t="s">
        <v>666</v>
      </c>
      <c r="I24" s="136" t="s">
        <v>710</v>
      </c>
      <c r="J24" s="118"/>
    </row>
    <row r="25" spans="1:10" ht="59.25" customHeight="1">
      <c r="A25" s="26"/>
      <c r="B25" s="137"/>
      <c r="C25" s="138" t="s">
        <v>151</v>
      </c>
      <c r="D25" s="139" t="s">
        <v>149</v>
      </c>
      <c r="E25" s="122" t="s">
        <v>711</v>
      </c>
      <c r="F25" s="123" t="s">
        <v>692</v>
      </c>
      <c r="G25" s="123" t="s">
        <v>665</v>
      </c>
      <c r="H25" s="123" t="s">
        <v>666</v>
      </c>
      <c r="I25" s="124" t="s">
        <v>712</v>
      </c>
      <c r="J25" s="125"/>
    </row>
    <row r="26" spans="1:10" ht="42.75" customHeight="1">
      <c r="A26" s="26"/>
      <c r="B26" s="137"/>
      <c r="C26" s="121" t="s">
        <v>713</v>
      </c>
      <c r="D26" s="132" t="s">
        <v>152</v>
      </c>
      <c r="E26" s="127" t="s">
        <v>714</v>
      </c>
      <c r="F26" s="126" t="s">
        <v>692</v>
      </c>
      <c r="G26" s="126" t="s">
        <v>665</v>
      </c>
      <c r="H26" s="126" t="s">
        <v>666</v>
      </c>
      <c r="I26" s="128" t="s">
        <v>715</v>
      </c>
      <c r="J26" s="129"/>
    </row>
    <row r="27" spans="1:10" ht="6" customHeight="1">
      <c r="A27" s="134"/>
      <c r="B27" s="134"/>
      <c r="C27" s="133"/>
      <c r="D27" s="108"/>
      <c r="E27" s="108"/>
      <c r="F27" s="109"/>
      <c r="G27" s="110"/>
      <c r="H27" s="110"/>
      <c r="I27" s="111"/>
      <c r="J27" s="112"/>
    </row>
    <row r="28" spans="1:10" ht="68.25" customHeight="1">
      <c r="A28" s="98">
        <v>7</v>
      </c>
      <c r="B28" s="99" t="s">
        <v>154</v>
      </c>
      <c r="C28" s="130" t="s">
        <v>155</v>
      </c>
      <c r="D28" s="114" t="s">
        <v>156</v>
      </c>
      <c r="E28" s="115" t="s">
        <v>716</v>
      </c>
      <c r="F28" s="116" t="s">
        <v>717</v>
      </c>
      <c r="G28" s="116" t="s">
        <v>665</v>
      </c>
      <c r="H28" s="116" t="s">
        <v>666</v>
      </c>
      <c r="I28" s="136" t="s">
        <v>718</v>
      </c>
      <c r="J28" s="118"/>
    </row>
    <row r="29" spans="1:10" ht="114.75">
      <c r="A29" s="26"/>
      <c r="B29" s="137"/>
      <c r="C29" s="138" t="s">
        <v>158</v>
      </c>
      <c r="D29" s="139" t="s">
        <v>719</v>
      </c>
      <c r="E29" s="140" t="s">
        <v>720</v>
      </c>
      <c r="F29" s="123" t="s">
        <v>721</v>
      </c>
      <c r="G29" s="123" t="s">
        <v>703</v>
      </c>
      <c r="H29" s="123" t="s">
        <v>666</v>
      </c>
      <c r="I29" s="124" t="s">
        <v>722</v>
      </c>
      <c r="J29" s="125"/>
    </row>
    <row r="30" spans="1:10" ht="114.75">
      <c r="A30" s="26"/>
      <c r="B30" s="137"/>
      <c r="C30" s="138" t="s">
        <v>161</v>
      </c>
      <c r="D30" s="139" t="s">
        <v>723</v>
      </c>
      <c r="E30" s="140" t="s">
        <v>724</v>
      </c>
      <c r="F30" s="123" t="s">
        <v>721</v>
      </c>
      <c r="G30" s="123" t="s">
        <v>703</v>
      </c>
      <c r="H30" s="123" t="s">
        <v>666</v>
      </c>
      <c r="I30" s="124" t="s">
        <v>725</v>
      </c>
      <c r="J30" s="125"/>
    </row>
    <row r="31" spans="1:10" ht="114.75">
      <c r="A31" s="26"/>
      <c r="B31" s="137"/>
      <c r="C31" s="138" t="s">
        <v>164</v>
      </c>
      <c r="D31" s="99" t="s">
        <v>726</v>
      </c>
      <c r="E31" s="141" t="s">
        <v>727</v>
      </c>
      <c r="F31" s="101" t="s">
        <v>721</v>
      </c>
      <c r="G31" s="126" t="s">
        <v>703</v>
      </c>
      <c r="H31" s="101" t="s">
        <v>666</v>
      </c>
      <c r="I31" s="128" t="s">
        <v>728</v>
      </c>
      <c r="J31" s="135"/>
    </row>
    <row r="32" spans="1:10" ht="168">
      <c r="A32" s="26"/>
      <c r="B32" s="137"/>
      <c r="C32" s="138" t="s">
        <v>167</v>
      </c>
      <c r="D32" s="139" t="s">
        <v>168</v>
      </c>
      <c r="E32" s="140" t="s">
        <v>729</v>
      </c>
      <c r="F32" s="123" t="s">
        <v>730</v>
      </c>
      <c r="G32" s="123" t="s">
        <v>665</v>
      </c>
      <c r="H32" s="123" t="s">
        <v>666</v>
      </c>
      <c r="I32" s="124" t="s">
        <v>168</v>
      </c>
      <c r="J32" s="142" t="s">
        <v>731</v>
      </c>
    </row>
    <row r="33" spans="1:10" ht="120">
      <c r="A33" s="26"/>
      <c r="B33" s="137"/>
      <c r="C33" s="138" t="s">
        <v>170</v>
      </c>
      <c r="D33" s="139" t="s">
        <v>171</v>
      </c>
      <c r="E33" s="140" t="s">
        <v>732</v>
      </c>
      <c r="F33" s="123" t="s">
        <v>733</v>
      </c>
      <c r="G33" s="123" t="s">
        <v>665</v>
      </c>
      <c r="H33" s="123" t="s">
        <v>666</v>
      </c>
      <c r="I33" s="124" t="s">
        <v>171</v>
      </c>
      <c r="J33" s="142" t="s">
        <v>734</v>
      </c>
    </row>
    <row r="34" spans="1:10" ht="128.25" customHeight="1">
      <c r="A34" s="26"/>
      <c r="B34" s="137"/>
      <c r="C34" s="121" t="s">
        <v>173</v>
      </c>
      <c r="D34" s="132" t="s">
        <v>174</v>
      </c>
      <c r="E34" s="143" t="s">
        <v>735</v>
      </c>
      <c r="F34" s="126" t="s">
        <v>736</v>
      </c>
      <c r="G34" s="126" t="s">
        <v>665</v>
      </c>
      <c r="H34" s="126" t="s">
        <v>666</v>
      </c>
      <c r="I34" s="128" t="s">
        <v>174</v>
      </c>
      <c r="J34" s="142" t="s">
        <v>737</v>
      </c>
    </row>
    <row r="35" spans="1:10" s="26" customFormat="1" ht="6" customHeight="1">
      <c r="A35" s="104"/>
      <c r="B35" s="105"/>
      <c r="C35" s="133"/>
      <c r="D35" s="108"/>
      <c r="E35" s="108"/>
      <c r="F35" s="109"/>
      <c r="G35" s="110"/>
      <c r="H35" s="110"/>
      <c r="I35" s="111"/>
      <c r="J35" s="112"/>
    </row>
    <row r="36" spans="1:10" ht="57" customHeight="1">
      <c r="A36" s="113">
        <v>8</v>
      </c>
      <c r="B36" s="99" t="s">
        <v>176</v>
      </c>
      <c r="C36" s="130" t="s">
        <v>177</v>
      </c>
      <c r="D36" s="114" t="s">
        <v>178</v>
      </c>
      <c r="E36" s="144" t="s">
        <v>738</v>
      </c>
      <c r="F36" s="116" t="s">
        <v>739</v>
      </c>
      <c r="G36" s="116" t="s">
        <v>665</v>
      </c>
      <c r="H36" s="116" t="s">
        <v>666</v>
      </c>
      <c r="I36" s="117" t="s">
        <v>740</v>
      </c>
      <c r="J36" s="145"/>
    </row>
    <row r="37" spans="1:10" ht="57" customHeight="1">
      <c r="A37" s="26"/>
      <c r="B37" s="137"/>
      <c r="C37" s="138" t="s">
        <v>180</v>
      </c>
      <c r="D37" s="139" t="s">
        <v>181</v>
      </c>
      <c r="E37" s="140" t="s">
        <v>741</v>
      </c>
      <c r="F37" s="123" t="s">
        <v>739</v>
      </c>
      <c r="G37" s="123" t="s">
        <v>665</v>
      </c>
      <c r="H37" s="123" t="s">
        <v>666</v>
      </c>
      <c r="I37" s="124" t="s">
        <v>742</v>
      </c>
      <c r="J37" s="125"/>
    </row>
    <row r="38" spans="1:10" ht="57" customHeight="1">
      <c r="A38" s="26"/>
      <c r="B38" s="137"/>
      <c r="C38" s="130" t="s">
        <v>183</v>
      </c>
      <c r="D38" s="139" t="s">
        <v>743</v>
      </c>
      <c r="E38" s="140" t="s">
        <v>744</v>
      </c>
      <c r="F38" s="123" t="s">
        <v>739</v>
      </c>
      <c r="G38" s="123" t="s">
        <v>665</v>
      </c>
      <c r="H38" s="123" t="s">
        <v>666</v>
      </c>
      <c r="I38" s="124" t="s">
        <v>745</v>
      </c>
      <c r="J38" s="142"/>
    </row>
    <row r="39" spans="1:10" ht="60.75" customHeight="1">
      <c r="A39" s="26"/>
      <c r="B39" s="137"/>
      <c r="C39" s="130" t="s">
        <v>186</v>
      </c>
      <c r="D39" s="139" t="s">
        <v>746</v>
      </c>
      <c r="E39" s="140" t="s">
        <v>747</v>
      </c>
      <c r="F39" s="123" t="s">
        <v>748</v>
      </c>
      <c r="G39" s="123" t="s">
        <v>665</v>
      </c>
      <c r="H39" s="123" t="s">
        <v>666</v>
      </c>
      <c r="I39" s="124" t="s">
        <v>749</v>
      </c>
      <c r="J39" s="142"/>
    </row>
    <row r="40" spans="1:10" ht="59.25" customHeight="1">
      <c r="A40" s="26"/>
      <c r="B40" s="137"/>
      <c r="C40" s="130" t="s">
        <v>189</v>
      </c>
      <c r="D40" s="139" t="s">
        <v>190</v>
      </c>
      <c r="E40" s="140" t="s">
        <v>750</v>
      </c>
      <c r="F40" s="123" t="s">
        <v>748</v>
      </c>
      <c r="G40" s="123" t="s">
        <v>665</v>
      </c>
      <c r="H40" s="123" t="s">
        <v>666</v>
      </c>
      <c r="I40" s="124" t="s">
        <v>751</v>
      </c>
      <c r="J40" s="142"/>
    </row>
    <row r="41" spans="1:10" ht="63.75" customHeight="1">
      <c r="A41" s="26"/>
      <c r="B41" s="137"/>
      <c r="C41" s="98" t="s">
        <v>192</v>
      </c>
      <c r="D41" s="132" t="s">
        <v>193</v>
      </c>
      <c r="E41" s="143" t="s">
        <v>752</v>
      </c>
      <c r="F41" s="126" t="s">
        <v>748</v>
      </c>
      <c r="G41" s="126" t="s">
        <v>665</v>
      </c>
      <c r="H41" s="126" t="s">
        <v>666</v>
      </c>
      <c r="I41" s="128" t="s">
        <v>753</v>
      </c>
      <c r="J41" s="146"/>
    </row>
    <row r="42" spans="1:10" s="26" customFormat="1" ht="6" customHeight="1">
      <c r="A42" s="104"/>
      <c r="B42" s="105"/>
      <c r="C42" s="133"/>
      <c r="D42" s="108"/>
      <c r="E42" s="108"/>
      <c r="F42" s="109"/>
      <c r="G42" s="110"/>
      <c r="H42" s="110"/>
      <c r="I42" s="111"/>
      <c r="J42" s="112"/>
    </row>
    <row r="43" spans="1:10" ht="89.25">
      <c r="A43" s="113">
        <v>9</v>
      </c>
      <c r="B43" s="99" t="s">
        <v>195</v>
      </c>
      <c r="C43" s="147" t="s">
        <v>196</v>
      </c>
      <c r="D43" s="114" t="s">
        <v>197</v>
      </c>
      <c r="E43" s="115" t="s">
        <v>754</v>
      </c>
      <c r="F43" s="116" t="s">
        <v>755</v>
      </c>
      <c r="G43" s="116" t="s">
        <v>665</v>
      </c>
      <c r="H43" s="116" t="s">
        <v>666</v>
      </c>
      <c r="I43" s="117" t="s">
        <v>756</v>
      </c>
      <c r="J43" s="148"/>
    </row>
    <row r="44" spans="1:10" ht="89.25">
      <c r="A44" s="26"/>
      <c r="B44" s="137"/>
      <c r="C44" s="149" t="s">
        <v>199</v>
      </c>
      <c r="D44" s="139" t="s">
        <v>757</v>
      </c>
      <c r="E44" s="122" t="s">
        <v>758</v>
      </c>
      <c r="F44" s="123" t="s">
        <v>759</v>
      </c>
      <c r="G44" s="123" t="s">
        <v>665</v>
      </c>
      <c r="H44" s="123" t="s">
        <v>666</v>
      </c>
      <c r="I44" s="124" t="s">
        <v>760</v>
      </c>
      <c r="J44" s="150"/>
    </row>
    <row r="45" spans="1:10" ht="267.75">
      <c r="A45" s="26"/>
      <c r="B45" s="137"/>
      <c r="C45" s="147" t="s">
        <v>202</v>
      </c>
      <c r="D45" s="139" t="s">
        <v>203</v>
      </c>
      <c r="E45" s="122" t="s">
        <v>761</v>
      </c>
      <c r="F45" s="116" t="s">
        <v>755</v>
      </c>
      <c r="G45" s="123" t="s">
        <v>665</v>
      </c>
      <c r="H45" s="123" t="s">
        <v>666</v>
      </c>
      <c r="I45" s="124" t="s">
        <v>762</v>
      </c>
      <c r="J45" s="150"/>
    </row>
    <row r="46" spans="1:10" ht="267.75">
      <c r="A46" s="26"/>
      <c r="B46" s="137"/>
      <c r="C46" s="149" t="s">
        <v>205</v>
      </c>
      <c r="D46" s="139" t="s">
        <v>206</v>
      </c>
      <c r="E46" s="122" t="s">
        <v>763</v>
      </c>
      <c r="F46" s="123" t="s">
        <v>759</v>
      </c>
      <c r="G46" s="123" t="s">
        <v>665</v>
      </c>
      <c r="H46" s="123" t="s">
        <v>666</v>
      </c>
      <c r="I46" s="124" t="s">
        <v>764</v>
      </c>
      <c r="J46" s="150"/>
    </row>
    <row r="47" spans="1:10" ht="89.25">
      <c r="A47" s="26"/>
      <c r="B47" s="137"/>
      <c r="C47" s="151" t="s">
        <v>208</v>
      </c>
      <c r="D47" s="132" t="s">
        <v>765</v>
      </c>
      <c r="E47" s="127" t="s">
        <v>766</v>
      </c>
      <c r="F47" s="126" t="s">
        <v>767</v>
      </c>
      <c r="G47" s="126" t="s">
        <v>665</v>
      </c>
      <c r="H47" s="126" t="s">
        <v>666</v>
      </c>
      <c r="I47" s="128" t="s">
        <v>768</v>
      </c>
      <c r="J47" s="129"/>
    </row>
    <row r="48" spans="1:10" s="26" customFormat="1" ht="6" customHeight="1">
      <c r="A48" s="104"/>
      <c r="B48" s="105"/>
      <c r="C48" s="133"/>
      <c r="D48" s="108"/>
      <c r="E48" s="108"/>
      <c r="F48" s="109"/>
      <c r="G48" s="110"/>
      <c r="H48" s="110"/>
      <c r="I48" s="111"/>
      <c r="J48" s="112"/>
    </row>
    <row r="49" spans="1:10" ht="60">
      <c r="A49" s="113">
        <v>10</v>
      </c>
      <c r="B49" s="99" t="s">
        <v>211</v>
      </c>
      <c r="C49" s="130" t="s">
        <v>212</v>
      </c>
      <c r="D49" s="114" t="s">
        <v>213</v>
      </c>
      <c r="E49" s="115" t="s">
        <v>769</v>
      </c>
      <c r="F49" s="116" t="s">
        <v>770</v>
      </c>
      <c r="G49" s="116" t="s">
        <v>665</v>
      </c>
      <c r="H49" s="116" t="s">
        <v>666</v>
      </c>
      <c r="I49" s="117" t="s">
        <v>771</v>
      </c>
      <c r="J49" s="145" t="s">
        <v>772</v>
      </c>
    </row>
    <row r="50" spans="1:10" ht="60">
      <c r="A50" s="26"/>
      <c r="B50" s="137"/>
      <c r="C50" s="138" t="s">
        <v>215</v>
      </c>
      <c r="D50" s="139" t="s">
        <v>216</v>
      </c>
      <c r="E50" s="140" t="s">
        <v>773</v>
      </c>
      <c r="F50" s="123" t="s">
        <v>770</v>
      </c>
      <c r="G50" s="123" t="s">
        <v>665</v>
      </c>
      <c r="H50" s="123" t="s">
        <v>666</v>
      </c>
      <c r="I50" s="124" t="s">
        <v>774</v>
      </c>
      <c r="J50" s="142" t="s">
        <v>775</v>
      </c>
    </row>
    <row r="51" spans="1:10" ht="242.25">
      <c r="A51" s="26"/>
      <c r="B51" s="137"/>
      <c r="C51" s="138" t="s">
        <v>218</v>
      </c>
      <c r="D51" s="139" t="s">
        <v>219</v>
      </c>
      <c r="E51" s="140" t="s">
        <v>776</v>
      </c>
      <c r="F51" s="123" t="s">
        <v>777</v>
      </c>
      <c r="G51" s="123" t="s">
        <v>665</v>
      </c>
      <c r="H51" s="123" t="s">
        <v>666</v>
      </c>
      <c r="I51" s="124" t="s">
        <v>778</v>
      </c>
      <c r="J51" s="152"/>
    </row>
    <row r="52" spans="1:10" ht="76.5">
      <c r="A52" s="26"/>
      <c r="B52" s="137"/>
      <c r="C52" s="98" t="s">
        <v>221</v>
      </c>
      <c r="D52" s="99" t="s">
        <v>779</v>
      </c>
      <c r="E52" s="141" t="s">
        <v>780</v>
      </c>
      <c r="F52" s="101" t="s">
        <v>781</v>
      </c>
      <c r="G52" s="126" t="s">
        <v>665</v>
      </c>
      <c r="H52" s="126" t="s">
        <v>666</v>
      </c>
      <c r="I52" s="102" t="s">
        <v>782</v>
      </c>
      <c r="J52" s="135"/>
    </row>
    <row r="53" spans="1:10" ht="6" customHeight="1">
      <c r="A53" s="104"/>
      <c r="B53" s="105"/>
      <c r="C53" s="133"/>
      <c r="D53" s="108"/>
      <c r="E53" s="108"/>
      <c r="F53" s="109"/>
      <c r="G53" s="110"/>
      <c r="H53" s="110"/>
      <c r="I53" s="111"/>
      <c r="J53" s="112"/>
    </row>
    <row r="54" spans="1:10" ht="108">
      <c r="A54" s="113">
        <v>11</v>
      </c>
      <c r="B54" s="99" t="s">
        <v>224</v>
      </c>
      <c r="C54" s="98" t="s">
        <v>225</v>
      </c>
      <c r="D54" s="99" t="s">
        <v>226</v>
      </c>
      <c r="E54" s="141" t="s">
        <v>783</v>
      </c>
      <c r="F54" s="101" t="s">
        <v>784</v>
      </c>
      <c r="G54" s="101" t="s">
        <v>665</v>
      </c>
      <c r="H54" s="101" t="s">
        <v>666</v>
      </c>
      <c r="I54" s="102"/>
      <c r="J54" s="153" t="s">
        <v>785</v>
      </c>
    </row>
    <row r="55" spans="1:10" ht="108">
      <c r="A55" s="26"/>
      <c r="B55" s="137"/>
      <c r="C55" s="149" t="s">
        <v>228</v>
      </c>
      <c r="D55" s="139" t="s">
        <v>229</v>
      </c>
      <c r="E55" s="122" t="s">
        <v>786</v>
      </c>
      <c r="F55" s="123" t="s">
        <v>787</v>
      </c>
      <c r="G55" s="123" t="s">
        <v>665</v>
      </c>
      <c r="H55" s="123" t="s">
        <v>666</v>
      </c>
      <c r="I55" s="124"/>
      <c r="J55" s="142" t="s">
        <v>788</v>
      </c>
    </row>
    <row r="56" spans="1:10" ht="108">
      <c r="A56" s="26"/>
      <c r="B56" s="137"/>
      <c r="C56" s="147" t="s">
        <v>231</v>
      </c>
      <c r="D56" s="139" t="s">
        <v>232</v>
      </c>
      <c r="E56" s="122" t="s">
        <v>789</v>
      </c>
      <c r="F56" s="123" t="s">
        <v>790</v>
      </c>
      <c r="G56" s="123" t="s">
        <v>665</v>
      </c>
      <c r="H56" s="123" t="s">
        <v>666</v>
      </c>
      <c r="I56" s="124"/>
      <c r="J56" s="142" t="s">
        <v>791</v>
      </c>
    </row>
    <row r="57" spans="1:10" ht="108">
      <c r="A57" s="26"/>
      <c r="B57" s="137"/>
      <c r="C57" s="98" t="s">
        <v>234</v>
      </c>
      <c r="D57" s="99" t="s">
        <v>235</v>
      </c>
      <c r="E57" s="141" t="s">
        <v>792</v>
      </c>
      <c r="F57" s="101" t="s">
        <v>793</v>
      </c>
      <c r="G57" s="101" t="s">
        <v>665</v>
      </c>
      <c r="H57" s="101" t="s">
        <v>666</v>
      </c>
      <c r="I57" s="102"/>
      <c r="J57" s="153" t="s">
        <v>794</v>
      </c>
    </row>
    <row r="58" spans="1:10" ht="6" customHeight="1">
      <c r="A58" s="104"/>
      <c r="B58" s="105"/>
      <c r="C58" s="133"/>
      <c r="D58" s="108"/>
      <c r="E58" s="108"/>
      <c r="F58" s="109"/>
      <c r="G58" s="110"/>
      <c r="H58" s="110"/>
      <c r="I58" s="111"/>
      <c r="J58" s="112"/>
    </row>
    <row r="59" spans="1:10" ht="84">
      <c r="A59" s="113">
        <v>12</v>
      </c>
      <c r="B59" s="99" t="s">
        <v>237</v>
      </c>
      <c r="C59" s="147" t="s">
        <v>238</v>
      </c>
      <c r="D59" s="114" t="s">
        <v>239</v>
      </c>
      <c r="E59" s="115" t="s">
        <v>795</v>
      </c>
      <c r="F59" s="154"/>
      <c r="G59" s="116" t="s">
        <v>665</v>
      </c>
      <c r="H59" s="116" t="s">
        <v>666</v>
      </c>
      <c r="I59" s="117" t="s">
        <v>796</v>
      </c>
      <c r="J59" s="145" t="s">
        <v>797</v>
      </c>
    </row>
    <row r="60" spans="1:10" ht="84">
      <c r="A60" s="113"/>
      <c r="B60" s="99"/>
      <c r="C60" s="147" t="s">
        <v>241</v>
      </c>
      <c r="D60" s="114" t="s">
        <v>242</v>
      </c>
      <c r="E60" s="115" t="s">
        <v>798</v>
      </c>
      <c r="F60" s="154"/>
      <c r="G60" s="116" t="s">
        <v>665</v>
      </c>
      <c r="H60" s="116" t="s">
        <v>666</v>
      </c>
      <c r="I60" s="117" t="s">
        <v>799</v>
      </c>
      <c r="J60" s="145" t="s">
        <v>797</v>
      </c>
    </row>
    <row r="61" spans="1:10" ht="132">
      <c r="A61" s="26"/>
      <c r="B61" s="137"/>
      <c r="C61" s="147" t="s">
        <v>244</v>
      </c>
      <c r="D61" s="139" t="s">
        <v>245</v>
      </c>
      <c r="E61" s="122" t="s">
        <v>800</v>
      </c>
      <c r="F61" s="155"/>
      <c r="G61" s="123" t="s">
        <v>665</v>
      </c>
      <c r="H61" s="123" t="s">
        <v>666</v>
      </c>
      <c r="I61" s="124" t="s">
        <v>801</v>
      </c>
      <c r="J61" s="142" t="s">
        <v>802</v>
      </c>
    </row>
    <row r="62" spans="1:10" ht="84">
      <c r="A62" s="113"/>
      <c r="B62" s="99"/>
      <c r="C62" s="147" t="s">
        <v>247</v>
      </c>
      <c r="D62" s="114" t="s">
        <v>248</v>
      </c>
      <c r="E62" s="115" t="s">
        <v>249</v>
      </c>
      <c r="F62" s="154"/>
      <c r="G62" s="116" t="s">
        <v>665</v>
      </c>
      <c r="H62" s="116" t="s">
        <v>666</v>
      </c>
      <c r="I62" s="117" t="s">
        <v>803</v>
      </c>
      <c r="J62" s="145"/>
    </row>
    <row r="63" spans="1:10" s="26" customFormat="1" ht="6" customHeight="1">
      <c r="A63" s="104"/>
      <c r="B63" s="105"/>
      <c r="C63" s="106"/>
      <c r="D63" s="107"/>
      <c r="E63" s="108"/>
      <c r="F63" s="109"/>
      <c r="G63" s="110"/>
      <c r="H63" s="110"/>
      <c r="I63" s="111"/>
      <c r="J63" s="112"/>
    </row>
    <row r="64" spans="1:10" s="26" customFormat="1" ht="63.75">
      <c r="A64" s="113">
        <v>13</v>
      </c>
      <c r="B64" s="99" t="s">
        <v>250</v>
      </c>
      <c r="C64" s="98" t="s">
        <v>251</v>
      </c>
      <c r="D64" s="99" t="s">
        <v>252</v>
      </c>
      <c r="E64" s="100" t="s">
        <v>804</v>
      </c>
      <c r="F64" s="101" t="s">
        <v>805</v>
      </c>
      <c r="G64" s="101" t="s">
        <v>665</v>
      </c>
      <c r="H64" s="101" t="s">
        <v>666</v>
      </c>
      <c r="I64" s="102" t="s">
        <v>806</v>
      </c>
      <c r="J64" s="153"/>
    </row>
    <row r="65" spans="1:10" ht="76.5">
      <c r="A65" s="26"/>
      <c r="B65" s="137"/>
      <c r="C65" s="147" t="s">
        <v>254</v>
      </c>
      <c r="D65" s="139" t="s">
        <v>255</v>
      </c>
      <c r="E65" s="122" t="s">
        <v>807</v>
      </c>
      <c r="F65" s="123" t="s">
        <v>808</v>
      </c>
      <c r="G65" s="123" t="s">
        <v>665</v>
      </c>
      <c r="H65" s="123" t="s">
        <v>666</v>
      </c>
      <c r="I65" s="124" t="s">
        <v>255</v>
      </c>
      <c r="J65" s="124" t="s">
        <v>809</v>
      </c>
    </row>
    <row r="66" spans="1:10" s="26" customFormat="1" ht="89.25">
      <c r="A66" s="113"/>
      <c r="B66" s="99"/>
      <c r="C66" s="98" t="s">
        <v>257</v>
      </c>
      <c r="D66" s="99" t="s">
        <v>258</v>
      </c>
      <c r="E66" s="100" t="s">
        <v>810</v>
      </c>
      <c r="F66" s="101" t="s">
        <v>811</v>
      </c>
      <c r="G66" s="101" t="s">
        <v>665</v>
      </c>
      <c r="H66" s="101" t="s">
        <v>666</v>
      </c>
      <c r="I66" s="102" t="s">
        <v>258</v>
      </c>
      <c r="J66" s="102" t="s">
        <v>812</v>
      </c>
    </row>
    <row r="67" spans="2:10" s="104" customFormat="1" ht="6" customHeight="1">
      <c r="B67" s="105"/>
      <c r="C67" s="106"/>
      <c r="D67" s="134"/>
      <c r="E67" s="108"/>
      <c r="F67" s="156"/>
      <c r="G67" s="157"/>
      <c r="H67" s="157"/>
      <c r="I67" s="158"/>
      <c r="J67" s="134"/>
    </row>
    <row r="68" spans="1:10" ht="204">
      <c r="A68" s="113">
        <v>14</v>
      </c>
      <c r="B68" s="99" t="s">
        <v>260</v>
      </c>
      <c r="C68" s="98" t="s">
        <v>261</v>
      </c>
      <c r="D68" s="99" t="s">
        <v>262</v>
      </c>
      <c r="E68" s="141" t="s">
        <v>813</v>
      </c>
      <c r="F68" s="159" t="s">
        <v>814</v>
      </c>
      <c r="G68" s="159" t="s">
        <v>665</v>
      </c>
      <c r="H68" s="159" t="s">
        <v>666</v>
      </c>
      <c r="I68" s="160" t="s">
        <v>262</v>
      </c>
      <c r="J68" s="160" t="s">
        <v>815</v>
      </c>
    </row>
    <row r="69" spans="1:10" s="26" customFormat="1" ht="6" customHeight="1">
      <c r="A69" s="104"/>
      <c r="B69" s="105"/>
      <c r="C69" s="133"/>
      <c r="D69" s="108"/>
      <c r="E69" s="108"/>
      <c r="F69" s="109"/>
      <c r="G69" s="110"/>
      <c r="H69" s="110"/>
      <c r="I69" s="111"/>
      <c r="J69" s="112"/>
    </row>
    <row r="70" spans="1:10" s="26" customFormat="1" ht="114.75">
      <c r="A70" s="113">
        <v>15</v>
      </c>
      <c r="B70" s="99" t="s">
        <v>264</v>
      </c>
      <c r="C70" s="130" t="s">
        <v>265</v>
      </c>
      <c r="D70" s="114" t="s">
        <v>266</v>
      </c>
      <c r="E70" s="144" t="s">
        <v>816</v>
      </c>
      <c r="F70" s="116" t="s">
        <v>817</v>
      </c>
      <c r="G70" s="116" t="s">
        <v>665</v>
      </c>
      <c r="H70" s="116" t="s">
        <v>666</v>
      </c>
      <c r="I70" s="117" t="s">
        <v>818</v>
      </c>
      <c r="J70" s="145"/>
    </row>
    <row r="71" spans="1:10" s="26" customFormat="1" ht="89.25">
      <c r="A71" s="113"/>
      <c r="B71" s="99"/>
      <c r="C71" s="98" t="s">
        <v>268</v>
      </c>
      <c r="D71" s="99" t="s">
        <v>269</v>
      </c>
      <c r="E71" s="100" t="s">
        <v>819</v>
      </c>
      <c r="F71" s="101" t="s">
        <v>820</v>
      </c>
      <c r="G71" s="101" t="s">
        <v>665</v>
      </c>
      <c r="H71" s="101" t="s">
        <v>666</v>
      </c>
      <c r="I71" s="102" t="s">
        <v>821</v>
      </c>
      <c r="J71" s="153"/>
    </row>
    <row r="72" spans="1:10" s="26" customFormat="1" ht="6" customHeight="1">
      <c r="A72" s="104"/>
      <c r="B72" s="105"/>
      <c r="C72" s="133"/>
      <c r="D72" s="108"/>
      <c r="E72" s="108"/>
      <c r="F72" s="109"/>
      <c r="G72" s="110"/>
      <c r="H72" s="110"/>
      <c r="I72" s="111"/>
      <c r="J72" s="112"/>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Cominassi</dc:creator>
  <cp:keywords/>
  <dc:description/>
  <cp:lastModifiedBy>Fabio Cominassi</cp:lastModifiedBy>
  <dcterms:created xsi:type="dcterms:W3CDTF">2023-03-24T15:38:06Z</dcterms:created>
  <dcterms:modified xsi:type="dcterms:W3CDTF">2023-03-24T15:38:06Z</dcterms:modified>
  <cp:category/>
  <cp:version/>
  <cp:contentType/>
  <cp:contentStatus/>
</cp:coreProperties>
</file>