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0 SEGRETERIA CMVC\Viaggi Assessori\RIEPILOGO SPESE VIAGGI\2025\2° trimestre 2025\"/>
    </mc:Choice>
  </mc:AlternateContent>
  <xr:revisionPtr revIDLastSave="0" documentId="13_ncr:40009_{2C45B587-09EE-427D-BCCD-7F67B71EE5D1}" xr6:coauthVersionLast="36" xr6:coauthVersionMax="36" xr10:uidLastSave="{00000000-0000-0000-0000-000000000000}"/>
  <bookViews>
    <workbookView xWindow="120" yWindow="360" windowWidth="9690" windowHeight="5250"/>
  </bookViews>
  <sheets>
    <sheet name="4 trimestre 2024  " sheetId="3" r:id="rId1"/>
  </sheets>
  <definedNames>
    <definedName name="_xlnm.Print_Area" localSheetId="0">'4 trimestre 2024  '!$A$4:$L$24</definedName>
  </definedNames>
  <calcPr calcId="191029"/>
</workbook>
</file>

<file path=xl/calcChain.xml><?xml version="1.0" encoding="utf-8"?>
<calcChain xmlns="http://schemas.openxmlformats.org/spreadsheetml/2006/main">
  <c r="L20" i="3" l="1"/>
  <c r="L19" i="3"/>
  <c r="H19" i="3"/>
  <c r="L21" i="3"/>
  <c r="H21" i="3"/>
  <c r="J21" i="3"/>
  <c r="L18" i="3"/>
  <c r="L17" i="3"/>
  <c r="G21" i="3"/>
  <c r="H17" i="3"/>
  <c r="J17" i="3"/>
  <c r="L16" i="3"/>
  <c r="L15" i="3"/>
  <c r="H15" i="3"/>
  <c r="J15" i="3"/>
  <c r="J16" i="3"/>
  <c r="H16" i="3"/>
  <c r="H18" i="3"/>
  <c r="J18" i="3"/>
  <c r="C22" i="3"/>
  <c r="K22" i="3"/>
  <c r="I22" i="3"/>
  <c r="G18" i="3"/>
  <c r="J19" i="3"/>
  <c r="J22" i="3"/>
  <c r="E21" i="3"/>
  <c r="E19" i="3"/>
  <c r="G19" i="3"/>
  <c r="E17" i="3"/>
  <c r="G17" i="3"/>
  <c r="J20" i="3"/>
  <c r="E20" i="3"/>
  <c r="G20" i="3"/>
  <c r="E18" i="3"/>
  <c r="E16" i="3"/>
  <c r="G16" i="3"/>
  <c r="E15" i="3"/>
  <c r="G15" i="3"/>
  <c r="G22" i="3"/>
  <c r="H22" i="3"/>
  <c r="L22" i="3"/>
</calcChain>
</file>

<file path=xl/sharedStrings.xml><?xml version="1.0" encoding="utf-8"?>
<sst xmlns="http://schemas.openxmlformats.org/spreadsheetml/2006/main" count="40" uniqueCount="35">
  <si>
    <t>ALTRI IMPEGNI INERENTI AL MANDATO</t>
  </si>
  <si>
    <t>E PER MISSIONI</t>
  </si>
  <si>
    <t>Rimborso spese viaggio</t>
  </si>
  <si>
    <t>km</t>
  </si>
  <si>
    <t>IMPORTO</t>
  </si>
  <si>
    <t>ALL'UFFICIO DI PRESIDENZA ED ALLE COMMISSIONI</t>
  </si>
  <si>
    <t>Km</t>
  </si>
  <si>
    <t>Liquidazione rimborso spese viaggi e missioni ai componenti la Giunta Esecutiva</t>
  </si>
  <si>
    <t>LA GIUNTA ESECUTIVA, ALL'ASSEMBLEA,</t>
  </si>
  <si>
    <t>RIMBORSO
SPESE VIVE</t>
  </si>
  <si>
    <t>VIAGGI EFFETTUATI PER PARTECIPARE</t>
  </si>
  <si>
    <t>VIAGGI EFFETTUATI PER</t>
  </si>
  <si>
    <t xml:space="preserve">COGNOME </t>
  </si>
  <si>
    <t>NOME</t>
  </si>
  <si>
    <t>T O T A L I</t>
  </si>
  <si>
    <t>TOTALE</t>
  </si>
  <si>
    <t>N.
Presenze</t>
  </si>
  <si>
    <t>1/5 BENZINA</t>
  </si>
  <si>
    <t>-</t>
  </si>
  <si>
    <t>Farisè</t>
  </si>
  <si>
    <t>Cristian</t>
  </si>
  <si>
    <t>Pendoli</t>
  </si>
  <si>
    <t>Mirco</t>
  </si>
  <si>
    <t>Dellanoce</t>
  </si>
  <si>
    <t>Enrico</t>
  </si>
  <si>
    <t>Attestazione distanze chilometriche aci</t>
  </si>
  <si>
    <t xml:space="preserve">Tomasi </t>
  </si>
  <si>
    <t>Corrado</t>
  </si>
  <si>
    <t xml:space="preserve">Bernardi </t>
  </si>
  <si>
    <t>Giovan Battista</t>
  </si>
  <si>
    <t xml:space="preserve">Ghirardi </t>
  </si>
  <si>
    <t>Giovanni</t>
  </si>
  <si>
    <t>Ziliani</t>
  </si>
  <si>
    <t>Priscilla</t>
  </si>
  <si>
    <r>
      <t>2a</t>
    </r>
    <r>
      <rPr>
        <b/>
        <sz val="13"/>
        <rFont val="Arial"/>
        <family val="2"/>
      </rPr>
      <t xml:space="preserve"> liquidazione trimestrale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</si>
</sst>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2" formatCode="&quot;L.&quot;\ #,##0;\-&quot;L.&quot;\ #,##0"/>
    <numFmt numFmtId="179" formatCode="[$€-2]\ #,##0.00;\-[$€-2]\ #,##0.00"/>
    <numFmt numFmtId="181" formatCode="[$€-2]\ #,##0.000;\-[$€-2]\ #,##0.000"/>
    <numFmt numFmtId="190" formatCode="[$€]\ #,##0;[Red]\-[$€]\ #,##0"/>
    <numFmt numFmtId="191" formatCode="_-[$€-2]\ * #,##0.00_-;\-[$€-2]\ * #,##0.00_-;_-[$€-2]\ * &quot;-&quot;??_-;_-@_-"/>
  </numFmts>
  <fonts count="12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.5"/>
      <name val="Arial"/>
      <family val="2"/>
    </font>
    <font>
      <sz val="13"/>
      <name val="Arial"/>
      <family val="2"/>
    </font>
    <font>
      <b/>
      <vertAlign val="superscript"/>
      <sz val="13"/>
      <name val="Arial"/>
      <family val="2"/>
    </font>
    <font>
      <b/>
      <sz val="13"/>
      <name val="Arial"/>
      <family val="2"/>
    </font>
    <font>
      <sz val="10.5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90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Continuous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72" fontId="2" fillId="0" borderId="0" xfId="0" applyNumberFormat="1" applyFont="1" applyBorder="1" applyAlignment="1">
      <alignment horizontal="right"/>
    </xf>
    <xf numFmtId="172" fontId="2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179" fontId="4" fillId="2" borderId="1" xfId="0" applyNumberFormat="1" applyFont="1" applyFill="1" applyBorder="1" applyAlignment="1">
      <alignment horizontal="center" vertical="center"/>
    </xf>
    <xf numFmtId="191" fontId="3" fillId="0" borderId="2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91" fontId="3" fillId="0" borderId="4" xfId="0" applyNumberFormat="1" applyFont="1" applyFill="1" applyBorder="1" applyAlignment="1">
      <alignment horizontal="left" vertical="center"/>
    </xf>
    <xf numFmtId="0" fontId="6" fillId="0" borderId="6" xfId="0" applyFont="1" applyBorder="1"/>
    <xf numFmtId="0" fontId="6" fillId="0" borderId="7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2" fillId="0" borderId="6" xfId="0" applyFont="1" applyBorder="1"/>
    <xf numFmtId="0" fontId="3" fillId="0" borderId="6" xfId="0" applyFont="1" applyBorder="1" applyAlignment="1"/>
    <xf numFmtId="0" fontId="2" fillId="0" borderId="7" xfId="0" applyFont="1" applyBorder="1"/>
    <xf numFmtId="0" fontId="2" fillId="0" borderId="6" xfId="0" applyFont="1" applyBorder="1" applyAlignment="1"/>
    <xf numFmtId="172" fontId="2" fillId="0" borderId="6" xfId="0" applyNumberFormat="1" applyFont="1" applyBorder="1"/>
    <xf numFmtId="0" fontId="2" fillId="0" borderId="7" xfId="0" applyFont="1" applyBorder="1" applyAlignment="1">
      <alignment horizontal="center"/>
    </xf>
    <xf numFmtId="172" fontId="2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3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191" fontId="3" fillId="0" borderId="7" xfId="0" applyNumberFormat="1" applyFont="1" applyFill="1" applyBorder="1" applyAlignment="1">
      <alignment horizontal="left" vertical="center"/>
    </xf>
    <xf numFmtId="3" fontId="5" fillId="2" borderId="4" xfId="0" applyNumberFormat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right" vertical="center"/>
    </xf>
    <xf numFmtId="191" fontId="3" fillId="0" borderId="10" xfId="0" applyNumberFormat="1" applyFont="1" applyFill="1" applyBorder="1" applyAlignment="1">
      <alignment horizontal="left" vertical="center"/>
    </xf>
    <xf numFmtId="191" fontId="3" fillId="0" borderId="2" xfId="0" quotePrefix="1" applyNumberFormat="1" applyFont="1" applyFill="1" applyBorder="1" applyAlignment="1">
      <alignment horizontal="left" vertical="center"/>
    </xf>
    <xf numFmtId="179" fontId="5" fillId="2" borderId="2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191" fontId="5" fillId="2" borderId="2" xfId="0" applyNumberFormat="1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179" fontId="2" fillId="0" borderId="1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191" fontId="5" fillId="2" borderId="4" xfId="0" applyNumberFormat="1" applyFont="1" applyFill="1" applyBorder="1" applyAlignment="1">
      <alignment horizontal="left" vertical="center"/>
    </xf>
    <xf numFmtId="191" fontId="5" fillId="2" borderId="10" xfId="0" applyNumberFormat="1" applyFont="1" applyFill="1" applyBorder="1" applyAlignment="1">
      <alignment horizontal="left" vertical="center"/>
    </xf>
    <xf numFmtId="0" fontId="2" fillId="0" borderId="17" xfId="0" applyFont="1" applyBorder="1"/>
    <xf numFmtId="179" fontId="2" fillId="0" borderId="2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191" fontId="10" fillId="0" borderId="2" xfId="0" applyNumberFormat="1" applyFont="1" applyFill="1" applyBorder="1" applyAlignment="1">
      <alignment horizontal="left" vertical="center"/>
    </xf>
    <xf numFmtId="191" fontId="3" fillId="0" borderId="18" xfId="0" applyNumberFormat="1" applyFont="1" applyFill="1" applyBorder="1" applyAlignment="1">
      <alignment horizontal="left" vertical="center"/>
    </xf>
    <xf numFmtId="181" fontId="2" fillId="0" borderId="19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191" fontId="3" fillId="0" borderId="20" xfId="0" applyNumberFormat="1" applyFont="1" applyFill="1" applyBorder="1" applyAlignment="1">
      <alignment horizontal="left" vertical="center"/>
    </xf>
    <xf numFmtId="191" fontId="3" fillId="0" borderId="28" xfId="0" applyNumberFormat="1" applyFont="1" applyFill="1" applyBorder="1" applyAlignment="1">
      <alignment horizontal="left" vertical="center"/>
    </xf>
    <xf numFmtId="3" fontId="2" fillId="0" borderId="19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179" fontId="3" fillId="2" borderId="25" xfId="0" applyNumberFormat="1" applyFont="1" applyFill="1" applyBorder="1" applyAlignment="1">
      <alignment horizontal="center" vertical="center" wrapText="1"/>
    </xf>
    <xf numFmtId="179" fontId="3" fillId="2" borderId="26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17" xfId="0" applyFill="1" applyBorder="1"/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6" fillId="0" borderId="19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7" xfId="0" applyFill="1" applyBorder="1"/>
    <xf numFmtId="179" fontId="3" fillId="2" borderId="21" xfId="0" applyNumberFormat="1" applyFon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</cellXfs>
  <cellStyles count="2">
    <cellStyle name="Euro" xfId="1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zoomScaleNormal="100" workbookViewId="0">
      <selection activeCell="Q26" sqref="Q26"/>
    </sheetView>
  </sheetViews>
  <sheetFormatPr defaultRowHeight="12.75" x14ac:dyDescent="0.2"/>
  <cols>
    <col min="1" max="1" width="12.85546875" style="1" customWidth="1"/>
    <col min="2" max="2" width="17.140625" style="1" customWidth="1"/>
    <col min="3" max="6" width="10.7109375" style="1" customWidth="1"/>
    <col min="7" max="7" width="12.28515625" style="1" customWidth="1"/>
    <col min="8" max="8" width="10.7109375" style="1" customWidth="1"/>
    <col min="9" max="9" width="11.85546875" style="1" bestFit="1" customWidth="1"/>
    <col min="10" max="10" width="16.42578125" style="1" bestFit="1" customWidth="1"/>
    <col min="11" max="11" width="13.28515625" style="1" bestFit="1" customWidth="1"/>
    <col min="12" max="12" width="16.42578125" style="1" bestFit="1" customWidth="1"/>
    <col min="13" max="13" width="7.140625" style="1" customWidth="1"/>
    <col min="14" max="14" width="22" style="1" customWidth="1"/>
    <col min="15" max="16384" width="9.140625" style="1"/>
  </cols>
  <sheetData>
    <row r="1" spans="1:15" x14ac:dyDescent="0.2">
      <c r="J1" s="85"/>
      <c r="K1" s="85"/>
      <c r="L1" s="85"/>
    </row>
    <row r="2" spans="1:15" x14ac:dyDescent="0.2">
      <c r="J2" s="8"/>
      <c r="K2" s="85"/>
      <c r="L2" s="85"/>
    </row>
    <row r="3" spans="1:15" ht="13.5" thickBot="1" x14ac:dyDescent="0.25"/>
    <row r="4" spans="1:15" s="11" customFormat="1" ht="16.5" x14ac:dyDescent="0.25">
      <c r="A4" s="86" t="s">
        <v>7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8"/>
    </row>
    <row r="5" spans="1:15" s="11" customFormat="1" ht="16.5" x14ac:dyDescent="0.25">
      <c r="A5" s="20"/>
      <c r="L5" s="21"/>
    </row>
    <row r="6" spans="1:15" s="11" customFormat="1" ht="19.5" x14ac:dyDescent="0.25">
      <c r="A6" s="89" t="s">
        <v>34</v>
      </c>
      <c r="B6" s="90"/>
      <c r="C6" s="91"/>
      <c r="D6" s="91"/>
      <c r="E6" s="91"/>
      <c r="F6" s="91"/>
      <c r="G6" s="91"/>
      <c r="H6" s="91"/>
      <c r="I6" s="91"/>
      <c r="J6" s="91"/>
      <c r="K6" s="91"/>
      <c r="L6" s="92"/>
    </row>
    <row r="7" spans="1:15" x14ac:dyDescent="0.2">
      <c r="A7" s="22"/>
      <c r="B7" s="2"/>
      <c r="C7" s="2"/>
      <c r="D7" s="2"/>
      <c r="E7" s="2"/>
      <c r="F7" s="2"/>
      <c r="G7" s="2"/>
      <c r="H7" s="2"/>
      <c r="I7" s="2"/>
      <c r="J7" s="2"/>
      <c r="K7" s="2"/>
      <c r="L7" s="23"/>
    </row>
    <row r="8" spans="1:15" x14ac:dyDescent="0.2">
      <c r="A8" s="24"/>
      <c r="C8" s="2"/>
      <c r="D8" s="2"/>
      <c r="F8" s="2"/>
      <c r="G8" s="2"/>
      <c r="H8" s="2"/>
      <c r="I8" s="2"/>
      <c r="J8" s="2"/>
      <c r="K8" s="2"/>
      <c r="L8" s="23"/>
    </row>
    <row r="9" spans="1:15" ht="13.5" thickBot="1" x14ac:dyDescent="0.25">
      <c r="A9" s="25"/>
      <c r="B9" s="3"/>
      <c r="C9" s="4"/>
      <c r="D9" s="4"/>
      <c r="E9" s="3"/>
      <c r="F9" s="3"/>
      <c r="K9" s="2"/>
      <c r="L9" s="26"/>
    </row>
    <row r="10" spans="1:15" x14ac:dyDescent="0.2">
      <c r="A10" s="27"/>
      <c r="B10" s="9"/>
      <c r="C10" s="81" t="s">
        <v>10</v>
      </c>
      <c r="D10" s="93"/>
      <c r="E10" s="93"/>
      <c r="F10" s="93"/>
      <c r="G10" s="94"/>
      <c r="H10" s="81" t="s">
        <v>11</v>
      </c>
      <c r="I10" s="95"/>
      <c r="J10" s="95"/>
      <c r="K10" s="96"/>
      <c r="L10" s="26"/>
    </row>
    <row r="11" spans="1:15" x14ac:dyDescent="0.2">
      <c r="A11" s="28"/>
      <c r="B11" s="6"/>
      <c r="C11" s="78" t="s">
        <v>8</v>
      </c>
      <c r="D11" s="97"/>
      <c r="E11" s="97"/>
      <c r="F11" s="97"/>
      <c r="G11" s="98"/>
      <c r="H11" s="78" t="s">
        <v>0</v>
      </c>
      <c r="I11" s="79"/>
      <c r="J11" s="79"/>
      <c r="K11" s="80"/>
      <c r="L11" s="26"/>
    </row>
    <row r="12" spans="1:15" ht="13.5" thickBot="1" x14ac:dyDescent="0.25">
      <c r="A12" s="24"/>
      <c r="C12" s="75" t="s">
        <v>5</v>
      </c>
      <c r="D12" s="76"/>
      <c r="E12" s="76"/>
      <c r="F12" s="76"/>
      <c r="G12" s="77"/>
      <c r="H12" s="78" t="s">
        <v>1</v>
      </c>
      <c r="I12" s="79"/>
      <c r="J12" s="79"/>
      <c r="K12" s="80"/>
      <c r="L12" s="29"/>
    </row>
    <row r="13" spans="1:15" s="10" customFormat="1" x14ac:dyDescent="0.2">
      <c r="A13" s="81" t="s">
        <v>12</v>
      </c>
      <c r="B13" s="82" t="s">
        <v>13</v>
      </c>
      <c r="C13" s="68" t="s">
        <v>3</v>
      </c>
      <c r="D13" s="99" t="s">
        <v>17</v>
      </c>
      <c r="E13" s="99" t="s">
        <v>4</v>
      </c>
      <c r="F13" s="103" t="s">
        <v>16</v>
      </c>
      <c r="G13" s="66" t="s">
        <v>4</v>
      </c>
      <c r="H13" s="68" t="s">
        <v>2</v>
      </c>
      <c r="I13" s="69"/>
      <c r="J13" s="70"/>
      <c r="K13" s="71" t="s">
        <v>9</v>
      </c>
      <c r="L13" s="73" t="s">
        <v>15</v>
      </c>
      <c r="M13" s="1"/>
      <c r="N13" s="1"/>
      <c r="O13" s="1"/>
    </row>
    <row r="14" spans="1:15" s="10" customFormat="1" ht="13.5" thickBot="1" x14ac:dyDescent="0.25">
      <c r="A14" s="78"/>
      <c r="B14" s="83"/>
      <c r="C14" s="84"/>
      <c r="D14" s="100"/>
      <c r="E14" s="100"/>
      <c r="F14" s="104"/>
      <c r="G14" s="67"/>
      <c r="H14" s="47" t="s">
        <v>6</v>
      </c>
      <c r="I14" s="13" t="s">
        <v>17</v>
      </c>
      <c r="J14" s="48" t="s">
        <v>4</v>
      </c>
      <c r="K14" s="72"/>
      <c r="L14" s="74"/>
      <c r="M14" s="1"/>
      <c r="N14" s="1"/>
      <c r="O14" s="1"/>
    </row>
    <row r="15" spans="1:15" ht="13.5" thickBot="1" x14ac:dyDescent="0.25">
      <c r="A15" s="49" t="s">
        <v>26</v>
      </c>
      <c r="B15" s="50" t="s">
        <v>27</v>
      </c>
      <c r="C15" s="16">
        <v>97</v>
      </c>
      <c r="D15" s="58">
        <v>0.34300000000000003</v>
      </c>
      <c r="E15" s="54">
        <f>C15*D15</f>
        <v>33.271000000000001</v>
      </c>
      <c r="F15" s="59">
        <v>11</v>
      </c>
      <c r="G15" s="37">
        <f>E15*F15</f>
        <v>365.98099999999999</v>
      </c>
      <c r="H15" s="62">
        <f>97+11+36+97+30+97+6+97+20+132+97+142+97+8+6+19+6+115+327+97</f>
        <v>1537</v>
      </c>
      <c r="I15" s="58">
        <v>0.34300000000000003</v>
      </c>
      <c r="J15" s="14">
        <f t="shared" ref="J15:J20" si="0">SUM(H15*I15)</f>
        <v>527.19100000000003</v>
      </c>
      <c r="K15" s="56"/>
      <c r="L15" s="61">
        <f t="shared" ref="L15:L21" si="1">SUM(+J15+G15+K15)</f>
        <v>893.17200000000003</v>
      </c>
    </row>
    <row r="16" spans="1:15" ht="13.5" thickBot="1" x14ac:dyDescent="0.25">
      <c r="A16" s="49" t="s">
        <v>23</v>
      </c>
      <c r="B16" s="50" t="s">
        <v>24</v>
      </c>
      <c r="C16" s="33">
        <v>14</v>
      </c>
      <c r="D16" s="58">
        <v>0.34300000000000003</v>
      </c>
      <c r="E16" s="36">
        <f t="shared" ref="E16:E21" si="2">SUM(C16*D16)</f>
        <v>4.8020000000000005</v>
      </c>
      <c r="F16" s="44">
        <v>9</v>
      </c>
      <c r="G16" s="34">
        <f t="shared" ref="G16:G21" si="3">SUM(E16*F16)</f>
        <v>43.218000000000004</v>
      </c>
      <c r="H16" s="16">
        <f>13*2+4*2+7*2+66*2</f>
        <v>180</v>
      </c>
      <c r="I16" s="58">
        <v>0.34300000000000003</v>
      </c>
      <c r="J16" s="19">
        <f>SUM(H16*I16)</f>
        <v>61.74</v>
      </c>
      <c r="K16" s="57"/>
      <c r="L16" s="61">
        <f t="shared" si="1"/>
        <v>104.958</v>
      </c>
    </row>
    <row r="17" spans="1:15" ht="13.5" thickBot="1" x14ac:dyDescent="0.25">
      <c r="A17" s="15" t="s">
        <v>28</v>
      </c>
      <c r="B17" s="32" t="s">
        <v>29</v>
      </c>
      <c r="C17" s="16">
        <v>42</v>
      </c>
      <c r="D17" s="58">
        <v>0.34300000000000003</v>
      </c>
      <c r="E17" s="36">
        <f t="shared" si="2"/>
        <v>14.406000000000001</v>
      </c>
      <c r="F17" s="45">
        <v>8</v>
      </c>
      <c r="G17" s="14">
        <f t="shared" si="3"/>
        <v>115.248</v>
      </c>
      <c r="H17" s="33">
        <f>34+40+40+40+40+182+32+8+40+40+40+34</f>
        <v>570</v>
      </c>
      <c r="I17" s="58">
        <v>0.34300000000000003</v>
      </c>
      <c r="J17" s="19">
        <f t="shared" si="0"/>
        <v>195.51000000000002</v>
      </c>
      <c r="K17" s="38"/>
      <c r="L17" s="61">
        <f t="shared" si="1"/>
        <v>310.75800000000004</v>
      </c>
    </row>
    <row r="18" spans="1:15" ht="13.5" thickBot="1" x14ac:dyDescent="0.25">
      <c r="A18" s="49" t="s">
        <v>19</v>
      </c>
      <c r="B18" s="50" t="s">
        <v>20</v>
      </c>
      <c r="C18" s="33">
        <v>22</v>
      </c>
      <c r="D18" s="58">
        <v>0.34300000000000003</v>
      </c>
      <c r="E18" s="36">
        <f t="shared" si="2"/>
        <v>7.5460000000000003</v>
      </c>
      <c r="F18" s="45">
        <v>12</v>
      </c>
      <c r="G18" s="14">
        <f t="shared" si="3"/>
        <v>90.552000000000007</v>
      </c>
      <c r="H18" s="16">
        <f>22+22+22+150+50+150+40+22+20+150+40+22+22+40+28+40+80+22+22+14+28+22+28+28+22+22+22+22+80+22+40+150+22+28+40+22+22+22+28+24+22+22+22+24+22</f>
        <v>1784</v>
      </c>
      <c r="I18" s="58">
        <v>0.34300000000000003</v>
      </c>
      <c r="J18" s="19">
        <f t="shared" si="0"/>
        <v>611.91200000000003</v>
      </c>
      <c r="K18" s="38"/>
      <c r="L18" s="61">
        <f t="shared" si="1"/>
        <v>702.46400000000006</v>
      </c>
    </row>
    <row r="19" spans="1:15" ht="13.5" thickBot="1" x14ac:dyDescent="0.25">
      <c r="A19" s="49" t="s">
        <v>30</v>
      </c>
      <c r="B19" s="50" t="s">
        <v>31</v>
      </c>
      <c r="C19" s="16">
        <v>44</v>
      </c>
      <c r="D19" s="58">
        <v>0.34300000000000003</v>
      </c>
      <c r="E19" s="43">
        <f t="shared" si="2"/>
        <v>15.092000000000001</v>
      </c>
      <c r="F19" s="46">
        <v>10</v>
      </c>
      <c r="G19" s="14">
        <f t="shared" si="3"/>
        <v>150.92000000000002</v>
      </c>
      <c r="H19" s="16">
        <f>83+43+83+43</f>
        <v>252</v>
      </c>
      <c r="I19" s="58">
        <v>0.34300000000000003</v>
      </c>
      <c r="J19" s="19">
        <f t="shared" si="0"/>
        <v>86.436000000000007</v>
      </c>
      <c r="K19" s="38"/>
      <c r="L19" s="61">
        <f t="shared" si="1"/>
        <v>237.35600000000002</v>
      </c>
    </row>
    <row r="20" spans="1:15" ht="13.5" thickBot="1" x14ac:dyDescent="0.25">
      <c r="A20" s="15" t="s">
        <v>21</v>
      </c>
      <c r="B20" s="32" t="s">
        <v>22</v>
      </c>
      <c r="C20" s="33">
        <v>40</v>
      </c>
      <c r="D20" s="58">
        <v>0.34300000000000003</v>
      </c>
      <c r="E20" s="36">
        <f t="shared" si="2"/>
        <v>13.72</v>
      </c>
      <c r="F20" s="44">
        <v>2</v>
      </c>
      <c r="G20" s="37">
        <f t="shared" si="3"/>
        <v>27.44</v>
      </c>
      <c r="H20" s="59"/>
      <c r="I20" s="58">
        <v>0.34300000000000003</v>
      </c>
      <c r="J20" s="19">
        <f t="shared" si="0"/>
        <v>0</v>
      </c>
      <c r="K20" s="60"/>
      <c r="L20" s="61">
        <f t="shared" si="1"/>
        <v>27.44</v>
      </c>
    </row>
    <row r="21" spans="1:15" s="12" customFormat="1" ht="14.25" thickBot="1" x14ac:dyDescent="0.25">
      <c r="A21" s="49" t="s">
        <v>32</v>
      </c>
      <c r="B21" s="50" t="s">
        <v>33</v>
      </c>
      <c r="C21" s="16">
        <v>48</v>
      </c>
      <c r="D21" s="58">
        <v>0.34300000000000003</v>
      </c>
      <c r="E21" s="54">
        <f t="shared" si="2"/>
        <v>16.464000000000002</v>
      </c>
      <c r="F21" s="55">
        <v>11</v>
      </c>
      <c r="G21" s="14">
        <f t="shared" si="3"/>
        <v>181.10400000000001</v>
      </c>
      <c r="H21" s="45">
        <f>578+446+404</f>
        <v>1428</v>
      </c>
      <c r="I21" s="58">
        <v>0.34300000000000003</v>
      </c>
      <c r="J21" s="14">
        <f>SUM(H21*I21)</f>
        <v>489.80400000000003</v>
      </c>
      <c r="K21" s="60"/>
      <c r="L21" s="61">
        <f t="shared" si="1"/>
        <v>670.90800000000002</v>
      </c>
      <c r="M21" s="1"/>
      <c r="N21" s="1"/>
      <c r="O21" s="1"/>
    </row>
    <row r="22" spans="1:15" ht="14.25" thickBot="1" x14ac:dyDescent="0.25">
      <c r="A22" s="101" t="s">
        <v>14</v>
      </c>
      <c r="B22" s="102"/>
      <c r="C22" s="35">
        <f>SUM(C15:C21)</f>
        <v>307</v>
      </c>
      <c r="D22" s="18" t="s">
        <v>18</v>
      </c>
      <c r="E22" s="39" t="s">
        <v>18</v>
      </c>
      <c r="F22" s="40" t="s">
        <v>18</v>
      </c>
      <c r="G22" s="41">
        <f>SUM(G15:G21)</f>
        <v>974.46300000000019</v>
      </c>
      <c r="H22" s="17">
        <f>SUM(H15:H21)</f>
        <v>5751</v>
      </c>
      <c r="I22" s="42" t="str">
        <f>+D22</f>
        <v>-</v>
      </c>
      <c r="J22" s="51">
        <f>SUM(J15:J21)</f>
        <v>1972.5930000000001</v>
      </c>
      <c r="K22" s="41">
        <f>SUM(K15:K21)</f>
        <v>0</v>
      </c>
      <c r="L22" s="52">
        <f>SUM(L15:L21)</f>
        <v>2947.056</v>
      </c>
    </row>
    <row r="23" spans="1:15" ht="13.5" thickBot="1" x14ac:dyDescent="0.25">
      <c r="A23" s="25"/>
      <c r="B23" s="3"/>
      <c r="E23" s="6"/>
      <c r="F23" s="7"/>
      <c r="G23" s="5"/>
      <c r="H23" s="7"/>
      <c r="I23" s="7"/>
      <c r="J23" s="5"/>
      <c r="K23" s="5"/>
      <c r="L23" s="30"/>
    </row>
    <row r="24" spans="1:15" ht="13.5" thickBot="1" x14ac:dyDescent="0.25">
      <c r="A24" s="63" t="s">
        <v>25</v>
      </c>
      <c r="B24" s="64"/>
      <c r="C24" s="64"/>
      <c r="D24" s="65"/>
      <c r="E24" s="31"/>
      <c r="F24" s="31"/>
      <c r="G24" s="31"/>
      <c r="H24" s="31"/>
      <c r="I24" s="31"/>
      <c r="J24" s="31"/>
      <c r="K24" s="31"/>
      <c r="L24" s="53"/>
    </row>
  </sheetData>
  <mergeCells count="22">
    <mergeCell ref="C11:G11"/>
    <mergeCell ref="H11:K11"/>
    <mergeCell ref="D13:D14"/>
    <mergeCell ref="E13:E14"/>
    <mergeCell ref="A22:B22"/>
    <mergeCell ref="F13:F14"/>
    <mergeCell ref="J1:L1"/>
    <mergeCell ref="K2:L2"/>
    <mergeCell ref="A4:L4"/>
    <mergeCell ref="A6:L6"/>
    <mergeCell ref="C10:G10"/>
    <mergeCell ref="H10:K10"/>
    <mergeCell ref="A24:D24"/>
    <mergeCell ref="G13:G14"/>
    <mergeCell ref="H13:J13"/>
    <mergeCell ref="K13:K14"/>
    <mergeCell ref="L13:L14"/>
    <mergeCell ref="C12:G12"/>
    <mergeCell ref="H12:K12"/>
    <mergeCell ref="A13:A14"/>
    <mergeCell ref="B13:B14"/>
    <mergeCell ref="C13:C14"/>
  </mergeCells>
  <printOptions horizontalCentered="1"/>
  <pageMargins left="0" right="0" top="0.59055118110236227" bottom="0.59055118110236227" header="0.51181102362204722" footer="0.51181102362204722"/>
  <pageSetup paperSize="9" scale="96" orientation="landscape" r:id="rId1"/>
  <headerFooter alignWithMargins="0"/>
  <ignoredErrors>
    <ignoredError sqref="I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4 trimestre 2024  </vt:lpstr>
      <vt:lpstr>'4 trimestre 2024  '!Area_stampa</vt:lpstr>
    </vt:vector>
  </TitlesOfParts>
  <Company>VALLECAMONICA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COMUNITA' MONTANA</dc:creator>
  <cp:lastModifiedBy>Stefano Bassi</cp:lastModifiedBy>
  <cp:lastPrinted>2025-08-01T07:01:26Z</cp:lastPrinted>
  <dcterms:created xsi:type="dcterms:W3CDTF">1996-05-07T14:47:24Z</dcterms:created>
  <dcterms:modified xsi:type="dcterms:W3CDTF">2025-08-11T07:56:43Z</dcterms:modified>
</cp:coreProperties>
</file>