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240" yWindow="-75" windowWidth="17400" windowHeight="11430" tabRatio="955" activeTab="3"/>
  </bookViews>
  <sheets>
    <sheet name="SP-Attivo" sheetId="45" r:id="rId1"/>
    <sheet name="SP-Passivo" sheetId="39" r:id="rId2"/>
    <sheet name="Conto ec" sheetId="46" r:id="rId3"/>
    <sheet name="costi per missione" sheetId="49" r:id="rId4"/>
  </sheets>
  <definedNames>
    <definedName name="_xlnm._FilterDatabase" localSheetId="2" hidden="1">'Conto ec'!$D$7:$D$23</definedName>
  </definedNames>
  <calcPr calcId="144525" fullPrecision="0"/>
</workbook>
</file>

<file path=xl/calcChain.xml><?xml version="1.0" encoding="utf-8"?>
<calcChain xmlns="http://schemas.openxmlformats.org/spreadsheetml/2006/main">
  <c r="E74" i="46" l="1"/>
  <c r="E79" i="46" s="1"/>
  <c r="E67" i="46"/>
  <c r="E73" i="46" s="1"/>
  <c r="E55" i="46"/>
  <c r="E58" i="46" s="1"/>
  <c r="E48" i="46"/>
  <c r="E53" i="46" s="1"/>
  <c r="E34" i="46"/>
  <c r="E29" i="46"/>
  <c r="E15" i="46"/>
  <c r="E11" i="46"/>
  <c r="E65" i="46"/>
  <c r="AD31" i="49"/>
  <c r="AB31" i="49"/>
  <c r="AA31" i="49"/>
  <c r="Z31" i="49"/>
  <c r="Y31" i="49"/>
  <c r="W31" i="49"/>
  <c r="U31" i="49"/>
  <c r="Q31" i="49"/>
  <c r="P31" i="49"/>
  <c r="O31" i="49"/>
  <c r="N31" i="49"/>
  <c r="M31" i="49"/>
  <c r="L31" i="49"/>
  <c r="K31" i="49"/>
  <c r="J31" i="49"/>
  <c r="I31" i="49"/>
  <c r="H31" i="49"/>
  <c r="G31" i="49"/>
  <c r="F31" i="49"/>
  <c r="E31" i="49"/>
  <c r="D31" i="49"/>
  <c r="C31" i="49"/>
  <c r="AE30" i="49"/>
  <c r="AC30" i="49"/>
  <c r="X30" i="49"/>
  <c r="V30" i="49"/>
  <c r="R30" i="49"/>
  <c r="AE29" i="49"/>
  <c r="AC29" i="49"/>
  <c r="X29" i="49"/>
  <c r="V29" i="49"/>
  <c r="R29" i="49"/>
  <c r="AE28" i="49"/>
  <c r="AC28" i="49"/>
  <c r="X28" i="49"/>
  <c r="V28" i="49"/>
  <c r="R28" i="49"/>
  <c r="AE27" i="49"/>
  <c r="AC27" i="49"/>
  <c r="X27" i="49"/>
  <c r="V27" i="49"/>
  <c r="R27" i="49"/>
  <c r="AE26" i="49"/>
  <c r="AC26" i="49"/>
  <c r="X26" i="49"/>
  <c r="V26" i="49"/>
  <c r="R26" i="49"/>
  <c r="AE25" i="49"/>
  <c r="AC25" i="49"/>
  <c r="X25" i="49"/>
  <c r="V25" i="49"/>
  <c r="R25" i="49"/>
  <c r="AE24" i="49"/>
  <c r="AC24" i="49"/>
  <c r="X24" i="49"/>
  <c r="V24" i="49"/>
  <c r="R24" i="49"/>
  <c r="AE23" i="49"/>
  <c r="AC23" i="49"/>
  <c r="X23" i="49"/>
  <c r="V23" i="49"/>
  <c r="R23" i="49"/>
  <c r="AE22" i="49"/>
  <c r="AC22" i="49"/>
  <c r="X22" i="49"/>
  <c r="V22" i="49"/>
  <c r="R22" i="49"/>
  <c r="AE21" i="49"/>
  <c r="AC21" i="49"/>
  <c r="X21" i="49"/>
  <c r="V21" i="49"/>
  <c r="R21" i="49"/>
  <c r="AE20" i="49"/>
  <c r="AC20" i="49"/>
  <c r="X20" i="49"/>
  <c r="V20" i="49"/>
  <c r="R20" i="49"/>
  <c r="AE19" i="49"/>
  <c r="AC19" i="49"/>
  <c r="X19" i="49"/>
  <c r="V19" i="49"/>
  <c r="R19" i="49"/>
  <c r="AE18" i="49"/>
  <c r="AC18" i="49"/>
  <c r="X18" i="49"/>
  <c r="V18" i="49"/>
  <c r="R18" i="49"/>
  <c r="AE17" i="49"/>
  <c r="AC17" i="49"/>
  <c r="X17" i="49"/>
  <c r="V17" i="49"/>
  <c r="R17" i="49"/>
  <c r="AE16" i="49"/>
  <c r="AC16" i="49"/>
  <c r="X16" i="49"/>
  <c r="V16" i="49"/>
  <c r="R16" i="49"/>
  <c r="AE15" i="49"/>
  <c r="AC15" i="49"/>
  <c r="X15" i="49"/>
  <c r="V15" i="49"/>
  <c r="R15" i="49"/>
  <c r="AE14" i="49"/>
  <c r="AC14" i="49"/>
  <c r="X14" i="49"/>
  <c r="V14" i="49"/>
  <c r="R14" i="49"/>
  <c r="AE13" i="49"/>
  <c r="AC13" i="49"/>
  <c r="X13" i="49"/>
  <c r="V13" i="49"/>
  <c r="R13" i="49"/>
  <c r="AE12" i="49"/>
  <c r="AC12" i="49"/>
  <c r="X12" i="49"/>
  <c r="V12" i="49"/>
  <c r="R12" i="49"/>
  <c r="AE11" i="49"/>
  <c r="AC11" i="49"/>
  <c r="X11" i="49"/>
  <c r="V11" i="49"/>
  <c r="R11" i="49"/>
  <c r="AE10" i="49"/>
  <c r="AC10" i="49"/>
  <c r="X10" i="49"/>
  <c r="V10" i="49"/>
  <c r="R10" i="49"/>
  <c r="AE9" i="49"/>
  <c r="AC9" i="49"/>
  <c r="X9" i="49"/>
  <c r="V9" i="49"/>
  <c r="R9" i="49"/>
  <c r="AE8" i="49"/>
  <c r="AC8" i="49"/>
  <c r="X8" i="49"/>
  <c r="V8" i="49"/>
  <c r="R8" i="49"/>
  <c r="F27" i="45"/>
  <c r="E27" i="45"/>
  <c r="AE31" i="49" l="1"/>
  <c r="AC31" i="49"/>
  <c r="X31" i="49"/>
  <c r="V31" i="49"/>
  <c r="AF21" i="49"/>
  <c r="AF17" i="49"/>
  <c r="AF13" i="49"/>
  <c r="AF30" i="49"/>
  <c r="AF29" i="49"/>
  <c r="AF28" i="49"/>
  <c r="AF27" i="49"/>
  <c r="AF26" i="49"/>
  <c r="AF25" i="49"/>
  <c r="AF24" i="49"/>
  <c r="AF23" i="49"/>
  <c r="AF22" i="49"/>
  <c r="AF20" i="49"/>
  <c r="AF19" i="49"/>
  <c r="AF18" i="49"/>
  <c r="AF16" i="49"/>
  <c r="AF15" i="49"/>
  <c r="AF14" i="49"/>
  <c r="AF12" i="49"/>
  <c r="AF11" i="49"/>
  <c r="AF10" i="49"/>
  <c r="AF9" i="49"/>
  <c r="R31" i="49"/>
  <c r="E43" i="46"/>
  <c r="E23" i="46"/>
  <c r="E81" i="46"/>
  <c r="E60" i="46"/>
  <c r="AF8" i="49"/>
  <c r="D48" i="46"/>
  <c r="D29" i="46"/>
  <c r="F19" i="45"/>
  <c r="E53" i="39"/>
  <c r="F43" i="39"/>
  <c r="F27" i="39"/>
  <c r="E27" i="39"/>
  <c r="E9" i="39"/>
  <c r="D11" i="46"/>
  <c r="D15" i="46"/>
  <c r="D55" i="46"/>
  <c r="D58" i="46" s="1"/>
  <c r="F9" i="45"/>
  <c r="E9" i="45"/>
  <c r="F60" i="45"/>
  <c r="E60" i="45"/>
  <c r="F81" i="45"/>
  <c r="E96" i="45"/>
  <c r="F96" i="45"/>
  <c r="AF31" i="49" l="1"/>
  <c r="E44" i="46"/>
  <c r="E82" i="46" s="1"/>
  <c r="E85" i="46" s="1"/>
  <c r="F9" i="39"/>
  <c r="F17" i="39" s="1"/>
  <c r="F53" i="39"/>
  <c r="F52" i="39" s="1"/>
  <c r="F58" i="39" s="1"/>
  <c r="F70" i="39"/>
  <c r="F84" i="45"/>
  <c r="F90" i="45" s="1"/>
  <c r="F66" i="45"/>
  <c r="F48" i="45"/>
  <c r="F22" i="45"/>
  <c r="F41" i="45" s="1"/>
  <c r="F72" i="45"/>
  <c r="E66" i="45"/>
  <c r="E62" i="45"/>
  <c r="F62" i="45"/>
  <c r="F44" i="45"/>
  <c r="D74" i="46"/>
  <c r="D79" i="46" s="1"/>
  <c r="D65" i="46"/>
  <c r="F30" i="39"/>
  <c r="E17" i="39"/>
  <c r="D34" i="46"/>
  <c r="D43" i="46" s="1"/>
  <c r="F37" i="39"/>
  <c r="D67" i="46"/>
  <c r="D73" i="46" s="1"/>
  <c r="D53" i="46"/>
  <c r="D60" i="46" s="1"/>
  <c r="D23" i="46"/>
  <c r="E43" i="39"/>
  <c r="E84" i="45"/>
  <c r="E90" i="45" s="1"/>
  <c r="E72" i="45"/>
  <c r="E48" i="45"/>
  <c r="E44" i="45"/>
  <c r="E30" i="39"/>
  <c r="E81" i="45"/>
  <c r="E22" i="45"/>
  <c r="E41" i="45" s="1"/>
  <c r="E52" i="39"/>
  <c r="E58" i="39" s="1"/>
  <c r="E70" i="39"/>
  <c r="E37" i="39"/>
  <c r="E19" i="45"/>
  <c r="F54" i="45" l="1"/>
  <c r="F56" i="45" s="1"/>
  <c r="D81" i="46"/>
  <c r="F48" i="39"/>
  <c r="F60" i="39" s="1"/>
  <c r="D44" i="46"/>
  <c r="E76" i="45"/>
  <c r="E91" i="45" s="1"/>
  <c r="F76" i="45"/>
  <c r="F91" i="45" s="1"/>
  <c r="E48" i="39"/>
  <c r="E60" i="39" s="1"/>
  <c r="E54" i="45"/>
  <c r="E56" i="45" s="1"/>
  <c r="D82" i="46" l="1"/>
  <c r="D85" i="46" s="1"/>
  <c r="F98" i="45"/>
  <c r="E98" i="45"/>
</calcChain>
</file>

<file path=xl/sharedStrings.xml><?xml version="1.0" encoding="utf-8"?>
<sst xmlns="http://schemas.openxmlformats.org/spreadsheetml/2006/main" count="467" uniqueCount="298">
  <si>
    <t>I</t>
  </si>
  <si>
    <t>a</t>
  </si>
  <si>
    <t>b</t>
  </si>
  <si>
    <t>c</t>
  </si>
  <si>
    <t xml:space="preserve"> </t>
  </si>
  <si>
    <t>d</t>
  </si>
  <si>
    <t>da altri soggetti</t>
  </si>
  <si>
    <t>e</t>
  </si>
  <si>
    <t>STATO PATRIMONIALE - ATTIVO</t>
  </si>
  <si>
    <t>STATO PATRIMONIALE (ATTIVO)</t>
  </si>
  <si>
    <t>A) CREDITI vs.LO STATO ED ALTRE AMMINISTRAZIONI PUBBLICHE PER LA PARTECIPAZIONE AL FONDO DI DOTAZIONE</t>
  </si>
  <si>
    <t>TOTALE CREDITI vs PARTECIPANTI (A)</t>
  </si>
  <si>
    <t>B) IMMOBILIZZAZIONI</t>
  </si>
  <si>
    <t>Immobilizzazioni immateriali</t>
  </si>
  <si>
    <t>Costi di impianto e di ampliamento</t>
  </si>
  <si>
    <t>Costi di ricerca sviluppo e pubblicità</t>
  </si>
  <si>
    <t>Diritti di brevetto ed utilizzazione opere dell'ingegno</t>
  </si>
  <si>
    <t>Concessioni, licenze, marchi e diritti simile</t>
  </si>
  <si>
    <t>Avviamento</t>
  </si>
  <si>
    <t>Immobilizzazioni in corso ed acconti</t>
  </si>
  <si>
    <t>Altre</t>
  </si>
  <si>
    <t>Totale immobilizzazioni immateriali</t>
  </si>
  <si>
    <t>II</t>
  </si>
  <si>
    <t>Beni demaniali</t>
  </si>
  <si>
    <t>1.1</t>
  </si>
  <si>
    <t>Terreni</t>
  </si>
  <si>
    <t>1.2</t>
  </si>
  <si>
    <t>Fabbricati</t>
  </si>
  <si>
    <t>1.3</t>
  </si>
  <si>
    <t>Infrastrutture</t>
  </si>
  <si>
    <t>1.9</t>
  </si>
  <si>
    <t>Altri beni demaniali</t>
  </si>
  <si>
    <t>III</t>
  </si>
  <si>
    <t>2.1</t>
  </si>
  <si>
    <t xml:space="preserve">Terreni </t>
  </si>
  <si>
    <t>di cui in leasing finanziario</t>
  </si>
  <si>
    <t>2.2</t>
  </si>
  <si>
    <t>2.3</t>
  </si>
  <si>
    <t>Impianti e macchinari</t>
  </si>
  <si>
    <t>2.4</t>
  </si>
  <si>
    <t>Attrezzature industriali e commerciali</t>
  </si>
  <si>
    <t>2.5</t>
  </si>
  <si>
    <t xml:space="preserve">Mezzi di trasporto </t>
  </si>
  <si>
    <t>2.6</t>
  </si>
  <si>
    <t>Macchine per ufficio e hardware</t>
  </si>
  <si>
    <t>2.7</t>
  </si>
  <si>
    <t>Mobili e arredi</t>
  </si>
  <si>
    <t>2.8</t>
  </si>
  <si>
    <t>2.99</t>
  </si>
  <si>
    <t>Altri beni materiali</t>
  </si>
  <si>
    <t>Totale immobilizzazioni materiali</t>
  </si>
  <si>
    <t>IV</t>
  </si>
  <si>
    <t xml:space="preserve">Partecipazioni in </t>
  </si>
  <si>
    <t>imprese controllate</t>
  </si>
  <si>
    <t>imprese partecipate</t>
  </si>
  <si>
    <t>altri soggetti</t>
  </si>
  <si>
    <t>Crediti verso</t>
  </si>
  <si>
    <t>altre amministrazioni pubbliche</t>
  </si>
  <si>
    <t>imprese  partecipate</t>
  </si>
  <si>
    <t xml:space="preserve">altri soggetti </t>
  </si>
  <si>
    <t>Altri titoli</t>
  </si>
  <si>
    <t>Totale immobilizzazioni finanziarie</t>
  </si>
  <si>
    <t>TOTALE IMMOBILIZZAZIONI (B)</t>
  </si>
  <si>
    <t>C) ATTIVO CIRCOLANTE</t>
  </si>
  <si>
    <t>Rimanenze</t>
  </si>
  <si>
    <t>Totale rimanenze</t>
  </si>
  <si>
    <t>Crediti di natura tributaria</t>
  </si>
  <si>
    <t>Crediti da tributi destinati al finanziamento della sanità</t>
  </si>
  <si>
    <t>Altri crediti da tributi</t>
  </si>
  <si>
    <t>Crediti da Fondi perequativi</t>
  </si>
  <si>
    <t>Crediti per trasferimenti e contributi</t>
  </si>
  <si>
    <t>verso amministrazioni pubbliche</t>
  </si>
  <si>
    <t>verso altri soggetti</t>
  </si>
  <si>
    <t>Verso clienti ed utenti</t>
  </si>
  <si>
    <t xml:space="preserve">Altri Crediti </t>
  </si>
  <si>
    <t>verso l'erario</t>
  </si>
  <si>
    <t>per attività svolta per c/terzi</t>
  </si>
  <si>
    <t>altri</t>
  </si>
  <si>
    <t>Totale crediti</t>
  </si>
  <si>
    <t>Attività finanziarie che non costituiscono immobilizzi</t>
  </si>
  <si>
    <t>Partecipazioni</t>
  </si>
  <si>
    <t>Totale attività finanziarie che non costituiscono immobilizzi</t>
  </si>
  <si>
    <t>Disponibilità liquide</t>
  </si>
  <si>
    <t>Conto di tesoreria</t>
  </si>
  <si>
    <t>Istituto tesoriere</t>
  </si>
  <si>
    <t>presso Banca d'Italia</t>
  </si>
  <si>
    <t>Altri depositi bancari e postali</t>
  </si>
  <si>
    <t>Denaro e valori in cassa</t>
  </si>
  <si>
    <t>Altri conti presso la tesoreria statale intestati all'ente</t>
  </si>
  <si>
    <t>Totale disponibilità liquide</t>
  </si>
  <si>
    <t>TOTALE ATTIVO CIRCOLANTE (C)</t>
  </si>
  <si>
    <t>D) RATEI E RISCONTI</t>
  </si>
  <si>
    <t xml:space="preserve">Ratei attivi </t>
  </si>
  <si>
    <t>Risconti attivi</t>
  </si>
  <si>
    <t>TOTALE RATEI E RISCONTI  (D)</t>
  </si>
  <si>
    <t>TOTALE DELL'ATTIVO (A+B+C+D)</t>
  </si>
  <si>
    <t>STATO PATRIMONIALE - PASSIVO</t>
  </si>
  <si>
    <t>STATO PATRIMONIALE (PASSIVO)</t>
  </si>
  <si>
    <t>A) PATRIMONIO NETTO</t>
  </si>
  <si>
    <t>Fondo di dotazione</t>
  </si>
  <si>
    <t xml:space="preserve">Riserve </t>
  </si>
  <si>
    <t>da risultato economico di esercizi precedenti</t>
  </si>
  <si>
    <t>da capitale</t>
  </si>
  <si>
    <t>da permessi di costruire</t>
  </si>
  <si>
    <t>Risultato economico dell'esercizio</t>
  </si>
  <si>
    <t>TOTALE PATRIMONIO NETTO (A)</t>
  </si>
  <si>
    <t>B) FONDI PER RISCHI ED ONERI</t>
  </si>
  <si>
    <t>Per trattamento di quiescenza</t>
  </si>
  <si>
    <t>Per imposte</t>
  </si>
  <si>
    <t>Altri</t>
  </si>
  <si>
    <t>TOTALE FONDI RISCHI ED ONERI (B)</t>
  </si>
  <si>
    <t>C)TRATTAMENTO DI FINE RAPPORTO</t>
  </si>
  <si>
    <t>TOTALE T.F.R. (C)</t>
  </si>
  <si>
    <t>Debiti da finanziamento</t>
  </si>
  <si>
    <t xml:space="preserve">a </t>
  </si>
  <si>
    <t>prestiti obbligazionari</t>
  </si>
  <si>
    <t>v/ altre amministrazioni pubbliche</t>
  </si>
  <si>
    <t>verso banche e tesoriere</t>
  </si>
  <si>
    <t>verso altri finanziatori</t>
  </si>
  <si>
    <t>Debiti verso fornitori</t>
  </si>
  <si>
    <t>Acconti</t>
  </si>
  <si>
    <t>Debiti per trasferimenti e contributi</t>
  </si>
  <si>
    <t>enti finanziati dal servizio sanitario nazionale</t>
  </si>
  <si>
    <t xml:space="preserve">Altri debiti </t>
  </si>
  <si>
    <t>tributari</t>
  </si>
  <si>
    <t>verso istituti di previdenza e sicurezza sociale</t>
  </si>
  <si>
    <t>TOTALE DEBITI ( D)</t>
  </si>
  <si>
    <t>E) RATEI E RISCONTI E CONTRIBUTI AGLI INVESTIMENTI</t>
  </si>
  <si>
    <t xml:space="preserve">Ratei passivi </t>
  </si>
  <si>
    <t>Risconti passivi</t>
  </si>
  <si>
    <t>Concessioni pluriennali</t>
  </si>
  <si>
    <t>Altri risconti passivi</t>
  </si>
  <si>
    <t>TOTALE RATEI E RISCONTI (E)</t>
  </si>
  <si>
    <t>TOTALE DEL PASSIVO (A+B+C+D+E)</t>
  </si>
  <si>
    <t>CONTI D'ORDINE</t>
  </si>
  <si>
    <t>TOTALE CONTI D'ORDINE</t>
  </si>
  <si>
    <t>1) Impegni su esercizi futuri</t>
  </si>
  <si>
    <t>2) beni di terzi in uso</t>
  </si>
  <si>
    <t>3) beni dati in uso a terzi</t>
  </si>
  <si>
    <t>4) garanzie prestate a amministrazioni pubbliche</t>
  </si>
  <si>
    <t>5) garanzie prestate a imprese controllate</t>
  </si>
  <si>
    <t>6) garanzie prestate a imprese partecipate</t>
  </si>
  <si>
    <t xml:space="preserve">7) garanzie prestate a altre imprese </t>
  </si>
  <si>
    <t>da altre amministrazioni pubbliche</t>
  </si>
  <si>
    <t xml:space="preserve">Contributi agli investimenti </t>
  </si>
  <si>
    <t xml:space="preserve">CONTO ECONOMICO </t>
  </si>
  <si>
    <t>A) COMPONENTI POSITIVI DELLA GESTIONE</t>
  </si>
  <si>
    <t>Proventi da tributi</t>
  </si>
  <si>
    <t xml:space="preserve">Proventi da fondi perequativi </t>
  </si>
  <si>
    <t>Proventi da trasferimenti e contributi</t>
  </si>
  <si>
    <t>Proventi da trasferimenti correnti</t>
  </si>
  <si>
    <t>Quota annuale di contributi agli investimenti</t>
  </si>
  <si>
    <t>Contributi agli investimenti</t>
  </si>
  <si>
    <t>Ricavi delle vendite e prestazioni e proventi da servizi pubblici</t>
  </si>
  <si>
    <t>Proventi derivanti dalla gestione dei beni</t>
  </si>
  <si>
    <t>Ricavi della vendita di beni</t>
  </si>
  <si>
    <t>Ricavi e proventi dalla prestazione di servizi</t>
  </si>
  <si>
    <t>Variazioni nelle rimanenze di prodotti in corso di lavorazione, etc. (+/-)</t>
  </si>
  <si>
    <t>Variazione dei lavori in corso su ordinazione</t>
  </si>
  <si>
    <t>Incrementi di immobilizzazioni per lavori interni</t>
  </si>
  <si>
    <t>Altri ricavi e proventi diversi</t>
  </si>
  <si>
    <t>TOTALE COMPONENTI POSITIVI DELLA GESTIONE (A)</t>
  </si>
  <si>
    <t>B) COMPONENTI NEGATIVI DELLA GESTIONE</t>
  </si>
  <si>
    <t>Acquisto di materie prime e/o beni di consumo</t>
  </si>
  <si>
    <t xml:space="preserve">Prestazioni di servizi </t>
  </si>
  <si>
    <r>
      <t xml:space="preserve">Utilizzo </t>
    </r>
    <r>
      <rPr>
        <sz val="11"/>
        <color theme="1"/>
        <rFont val="Calibri"/>
        <family val="2"/>
        <scheme val="minor"/>
      </rPr>
      <t xml:space="preserve"> beni di terzi</t>
    </r>
  </si>
  <si>
    <t>Trasferimenti e contributi</t>
  </si>
  <si>
    <t>Trasferimenti correnti</t>
  </si>
  <si>
    <t>Contributi agli investimenti ad Amministrazioni pubb.</t>
  </si>
  <si>
    <t>Contributi agli investimenti ad altri soggetti</t>
  </si>
  <si>
    <t>Personale</t>
  </si>
  <si>
    <t>Ammortamenti e svalutazioni</t>
  </si>
  <si>
    <t>Ammortamenti di immobilizzazioni Immateriali</t>
  </si>
  <si>
    <t>Ammortamenti di immobilizzazioni materiali</t>
  </si>
  <si>
    <t>Altre svalutazioni delle immobilizzazioni</t>
  </si>
  <si>
    <t>Svalutazione dei crediti</t>
  </si>
  <si>
    <t>Variazioni nelle rimanenze di materie prime e/o beni di consumo (+/-)</t>
  </si>
  <si>
    <t>Accantonamenti per rischi</t>
  </si>
  <si>
    <t>Altri accantonamenti</t>
  </si>
  <si>
    <t>Oneri diversi di gestione</t>
  </si>
  <si>
    <t>TOTALE COMPONENTI NEGATIVI DELLA GESTIONE (B)</t>
  </si>
  <si>
    <t>DIFFERENZA FRA COMP. POSITIVI E NEGATIVI DELLA GESTIONE ( A-B)</t>
  </si>
  <si>
    <t>C) PROVENTI ED ONERI FINANZIARI</t>
  </si>
  <si>
    <t>Proventi finanziari</t>
  </si>
  <si>
    <t>Proventi da partecipazioni</t>
  </si>
  <si>
    <t>da società controllate</t>
  </si>
  <si>
    <t>da società partecipate</t>
  </si>
  <si>
    <t>Altri proventi finanziari</t>
  </si>
  <si>
    <t>Totale proventi finanziari</t>
  </si>
  <si>
    <t>Oneri finanziari</t>
  </si>
  <si>
    <t>Interessi ed altri oneri finanziari</t>
  </si>
  <si>
    <t>Interessi passivi</t>
  </si>
  <si>
    <t>Altri oneri finanziari</t>
  </si>
  <si>
    <t>Totale oneri finanziari</t>
  </si>
  <si>
    <t xml:space="preserve">TOTALE PROVENTI ED ONERI FINANZIARI (C) </t>
  </si>
  <si>
    <t>D) RETTIFICHE DI VALORE ATTIVITA' FINANZIARIE</t>
  </si>
  <si>
    <t xml:space="preserve">Rivalutazioni </t>
  </si>
  <si>
    <t>Svalutazioni</t>
  </si>
  <si>
    <t>TOTALE RETTIFICHE (D)</t>
  </si>
  <si>
    <t>E) PROVENTI ED ONERI STRAORDINARI</t>
  </si>
  <si>
    <t>Proventi straordinari</t>
  </si>
  <si>
    <t>Proventi da trasferimenti in conto capitale</t>
  </si>
  <si>
    <t>Sopravvenienze attive e insussistenze del passivo</t>
  </si>
  <si>
    <t>Plusvalenze patrimoniali</t>
  </si>
  <si>
    <t>Altri proventi straordinari</t>
  </si>
  <si>
    <t>Totale proventi straordinari</t>
  </si>
  <si>
    <t>Oneri straordinari</t>
  </si>
  <si>
    <t>Trasferimenti in conto capitale</t>
  </si>
  <si>
    <t>Sopravvenienze passive e insussistenze dell'attivo</t>
  </si>
  <si>
    <t>Minusvalenze patrimoniali</t>
  </si>
  <si>
    <t xml:space="preserve">Altri oneri straordinari </t>
  </si>
  <si>
    <t>Totale oneri straordinari</t>
  </si>
  <si>
    <t>TOTALE PROVENTI ED ONERI STRAORDINARI (E)</t>
  </si>
  <si>
    <t>RISULTATO PRIMA DELLE IMPOSTE  (A-B+C+D+E)</t>
  </si>
  <si>
    <t>RISULTATO DELL'ESERCIZIO</t>
  </si>
  <si>
    <r>
      <t>Proventi da permessi di costruire</t>
    </r>
    <r>
      <rPr>
        <b/>
        <i/>
        <sz val="11"/>
        <rFont val="Calibri"/>
        <family val="2"/>
      </rPr>
      <t xml:space="preserve"> </t>
    </r>
  </si>
  <si>
    <t>Immobilizzazioni materiali</t>
  </si>
  <si>
    <t>Altre immobilizzazioni materiali</t>
  </si>
  <si>
    <t>Immobilizzazioni Finanziarie</t>
  </si>
  <si>
    <t>Crediti</t>
  </si>
  <si>
    <t>D) DEBITI</t>
  </si>
  <si>
    <t>riserve indisponibili per beni demaniali e patrimoniali indisponibili e per i beni culturali</t>
  </si>
  <si>
    <t>altre riserve indisponibili</t>
  </si>
  <si>
    <t>PROSPETTO DEI COSTI PER MISSIONE</t>
  </si>
  <si>
    <t>Missioni</t>
  </si>
  <si>
    <t>COMPONENTI NEGATIVI DELLA GESTIONE</t>
  </si>
  <si>
    <t>ONERI FINANZIARI</t>
  </si>
  <si>
    <t>RETTIFICHE DI VALORE ATTIVITA' FINANZIARIE</t>
  </si>
  <si>
    <t>COMPONENTI ED ONERI STRAORDINARI</t>
  </si>
  <si>
    <t>IMPOSTE</t>
  </si>
  <si>
    <t>TOTALE COSTI DI PER MISSIONE</t>
  </si>
  <si>
    <t>Consumi materie prime</t>
  </si>
  <si>
    <t>Prestazioni di servizi e Trasferimenti e contributi</t>
  </si>
  <si>
    <t>Utilizzo di beni di terzi</t>
  </si>
  <si>
    <t>Accantona-
menti</t>
  </si>
  <si>
    <t>Totale componenti negativi della gestione</t>
  </si>
  <si>
    <t xml:space="preserve">Totale Oneri finanziari </t>
  </si>
  <si>
    <t>Totale rettifiche di valore attività finanziarie</t>
  </si>
  <si>
    <t>Totale Oneri straordinari</t>
  </si>
  <si>
    <t>Imposte</t>
  </si>
  <si>
    <t>Totale Imposte</t>
  </si>
  <si>
    <t xml:space="preserve"> Acquisto di materie prime e/o beni di consumo</t>
  </si>
  <si>
    <t>Prestazioni di servizi</t>
  </si>
  <si>
    <r>
      <rPr>
        <sz val="13"/>
        <rFont val="Calibri"/>
        <family val="2"/>
      </rPr>
      <t xml:space="preserve">Contributi agli investimenti ad </t>
    </r>
    <r>
      <rPr>
        <sz val="13"/>
        <rFont val="Calibri"/>
        <family val="2"/>
      </rPr>
      <t>Amministrazioni pubbliche</t>
    </r>
  </si>
  <si>
    <t>Utilizzo  beni di terzi</t>
  </si>
  <si>
    <t>Ammortamenti immobilizzazioni Immateriali</t>
  </si>
  <si>
    <t>Ammortamenti immobilizzazioni materiali</t>
  </si>
  <si>
    <t>Accantonamento per rischi</t>
  </si>
  <si>
    <t>Altri oneri straordinari</t>
  </si>
  <si>
    <t xml:space="preserve"> MISSIONE 01</t>
  </si>
  <si>
    <t xml:space="preserve">Servizi istituzionali, generali e di gestione </t>
  </si>
  <si>
    <t xml:space="preserve"> MISSIONE 02</t>
  </si>
  <si>
    <t>Giustizia</t>
  </si>
  <si>
    <t xml:space="preserve"> MISSIONE 03</t>
  </si>
  <si>
    <t>Ordine pubblico e sicurezza</t>
  </si>
  <si>
    <t xml:space="preserve"> MISSIONE 04</t>
  </si>
  <si>
    <t>Istruzione e diritto allo studio</t>
  </si>
  <si>
    <t xml:space="preserve"> MISSIONE 05</t>
  </si>
  <si>
    <t>Tutela e valorizzazione dei beni e attività culturali</t>
  </si>
  <si>
    <t xml:space="preserve"> MISSIONE 06</t>
  </si>
  <si>
    <t>Politiche giovanili, sport e tempo libero</t>
  </si>
  <si>
    <t xml:space="preserve"> MISSIONE 07</t>
  </si>
  <si>
    <t>Turismo</t>
  </si>
  <si>
    <t xml:space="preserve"> MISSIONE 08</t>
  </si>
  <si>
    <t>Assetto del territorio ed edilizia abitativa</t>
  </si>
  <si>
    <t xml:space="preserve"> MISSIONE 09</t>
  </si>
  <si>
    <t>Sviluppo sostenibile e tutela del territorio e dell'ambiente</t>
  </si>
  <si>
    <t xml:space="preserve"> MISSIONE 10</t>
  </si>
  <si>
    <t>Trasporti e diritto alla mobilità</t>
  </si>
  <si>
    <t xml:space="preserve"> MISSIONE 11</t>
  </si>
  <si>
    <t>Soccorso Civile</t>
  </si>
  <si>
    <t xml:space="preserve"> MISSIONE 12</t>
  </si>
  <si>
    <t>Diritti sociali, politiche sociali e famiglia</t>
  </si>
  <si>
    <t xml:space="preserve"> MISSIONE 13</t>
  </si>
  <si>
    <t>Tutela della salute</t>
  </si>
  <si>
    <t xml:space="preserve"> MISSIONE 14</t>
  </si>
  <si>
    <t>Sviluppo economico e competitività</t>
  </si>
  <si>
    <t xml:space="preserve"> MISSIONE 15</t>
  </si>
  <si>
    <t>Politiche per il lavoro e la formazione professionale</t>
  </si>
  <si>
    <t xml:space="preserve"> MISSIONE 16</t>
  </si>
  <si>
    <t>Agricoltura, politiche agroalimentari e pesca</t>
  </si>
  <si>
    <t xml:space="preserve"> MISSIONE 17</t>
  </si>
  <si>
    <t>Energia e diversificazione delle fonti energetiche</t>
  </si>
  <si>
    <t xml:space="preserve"> MISSIONE 18</t>
  </si>
  <si>
    <t>Relazioni con le altre autonomie territoriali e locali</t>
  </si>
  <si>
    <t xml:space="preserve"> MISSIONE 19</t>
  </si>
  <si>
    <t>Relazioni internazionali</t>
  </si>
  <si>
    <t xml:space="preserve"> MISSIONE 20</t>
  </si>
  <si>
    <t>Fondi e accantonamenti</t>
  </si>
  <si>
    <t xml:space="preserve"> MISSIONE 50</t>
  </si>
  <si>
    <t>Debito pubblico</t>
  </si>
  <si>
    <t xml:space="preserve"> MISSIONE 60</t>
  </si>
  <si>
    <t>Anticipazioni finanziarie</t>
  </si>
  <si>
    <t xml:space="preserve"> MISSIONE 99</t>
  </si>
  <si>
    <t>Servizi per conto terzi</t>
  </si>
  <si>
    <t>TOTALE COSTI/ONERI</t>
  </si>
  <si>
    <t>CONTO ECONOMICO 2018</t>
  </si>
  <si>
    <t>Comune di ESINE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</si>
</sst>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[$€-2]\ * #,##0.00_-;\-[$€-2]\ * #,##0.00_-;_-[$€-2]\ * &quot;-&quot;??_-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i/>
      <sz val="11"/>
      <name val="Calibri"/>
      <family val="2"/>
    </font>
    <font>
      <i/>
      <u/>
      <sz val="11"/>
      <name val="Calibri"/>
      <family val="2"/>
    </font>
    <font>
      <strike/>
      <sz val="11"/>
      <name val="Calibri"/>
      <family val="2"/>
    </font>
    <font>
      <b/>
      <sz val="16"/>
      <color indexed="8"/>
      <name val="Calibri"/>
      <family val="2"/>
    </font>
    <font>
      <b/>
      <i/>
      <sz val="11"/>
      <name val="Calibri"/>
      <family val="2"/>
    </font>
    <font>
      <b/>
      <sz val="26"/>
      <color indexed="17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sz val="13"/>
      <name val="Calibri"/>
      <family val="2"/>
      <scheme val="minor"/>
    </font>
    <font>
      <i/>
      <sz val="13"/>
      <name val="Calibri"/>
      <family val="2"/>
      <scheme val="minor"/>
    </font>
    <font>
      <sz val="13"/>
      <name val="Calibri"/>
      <family val="2"/>
    </font>
    <font>
      <b/>
      <i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32"/>
      <color indexed="17"/>
      <name val="Calibri"/>
      <family val="2"/>
    </font>
    <font>
      <sz val="32"/>
      <color theme="1"/>
      <name val="Calibri"/>
      <family val="2"/>
      <scheme val="minor"/>
    </font>
    <font>
      <b/>
      <sz val="22"/>
      <color indexed="8"/>
      <name val="Calibri"/>
      <family val="2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</cellStyleXfs>
  <cellXfs count="197">
    <xf numFmtId="0" fontId="0" fillId="0" borderId="0" xfId="0"/>
    <xf numFmtId="0" fontId="2" fillId="0" borderId="0" xfId="0" applyFont="1" applyFill="1"/>
    <xf numFmtId="0" fontId="6" fillId="0" borderId="0" xfId="4" applyFont="1" applyFill="1"/>
    <xf numFmtId="0" fontId="6" fillId="0" borderId="1" xfId="4" applyFont="1" applyFill="1" applyBorder="1"/>
    <xf numFmtId="0" fontId="3" fillId="0" borderId="0" xfId="4" applyFont="1" applyFill="1"/>
    <xf numFmtId="0" fontId="3" fillId="0" borderId="0" xfId="4" applyFont="1" applyFill="1" applyAlignment="1">
      <alignment horizontal="right"/>
    </xf>
    <xf numFmtId="0" fontId="6" fillId="0" borderId="2" xfId="4" applyFont="1" applyFill="1" applyBorder="1"/>
    <xf numFmtId="0" fontId="6" fillId="0" borderId="3" xfId="4" applyFont="1" applyFill="1" applyBorder="1"/>
    <xf numFmtId="0" fontId="6" fillId="0" borderId="0" xfId="4" applyFont="1" applyFill="1" applyAlignment="1">
      <alignment horizontal="right"/>
    </xf>
    <xf numFmtId="0" fontId="1" fillId="0" borderId="0" xfId="0" applyFont="1" applyFill="1"/>
    <xf numFmtId="4" fontId="6" fillId="0" borderId="0" xfId="4" applyNumberFormat="1" applyFont="1" applyFill="1" applyAlignment="1">
      <alignment horizontal="right"/>
    </xf>
    <xf numFmtId="4" fontId="6" fillId="0" borderId="4" xfId="4" applyNumberFormat="1" applyFont="1" applyFill="1" applyBorder="1" applyAlignment="1">
      <alignment horizontal="right"/>
    </xf>
    <xf numFmtId="0" fontId="7" fillId="0" borderId="1" xfId="4" applyFont="1" applyFill="1" applyBorder="1"/>
    <xf numFmtId="4" fontId="6" fillId="0" borderId="5" xfId="2" applyNumberFormat="1" applyFont="1" applyFill="1" applyBorder="1" applyAlignment="1">
      <alignment horizontal="right"/>
    </xf>
    <xf numFmtId="4" fontId="6" fillId="0" borderId="6" xfId="2" applyNumberFormat="1" applyFont="1" applyFill="1" applyBorder="1" applyAlignment="1">
      <alignment horizontal="right"/>
    </xf>
    <xf numFmtId="4" fontId="7" fillId="0" borderId="5" xfId="2" applyNumberFormat="1" applyFont="1" applyFill="1" applyBorder="1" applyAlignment="1">
      <alignment horizontal="right"/>
    </xf>
    <xf numFmtId="4" fontId="6" fillId="0" borderId="4" xfId="2" applyNumberFormat="1" applyFont="1" applyFill="1" applyBorder="1" applyAlignment="1">
      <alignment horizontal="right"/>
    </xf>
    <xf numFmtId="4" fontId="7" fillId="0" borderId="4" xfId="2" applyNumberFormat="1" applyFont="1" applyFill="1" applyBorder="1" applyAlignment="1">
      <alignment horizontal="right"/>
    </xf>
    <xf numFmtId="0" fontId="6" fillId="0" borderId="7" xfId="4" applyFont="1" applyFill="1" applyBorder="1"/>
    <xf numFmtId="0" fontId="6" fillId="0" borderId="8" xfId="4" applyFont="1" applyFill="1" applyBorder="1"/>
    <xf numFmtId="4" fontId="6" fillId="0" borderId="6" xfId="4" applyNumberFormat="1" applyFont="1" applyFill="1" applyBorder="1" applyAlignment="1">
      <alignment horizontal="right"/>
    </xf>
    <xf numFmtId="0" fontId="10" fillId="0" borderId="4" xfId="4" applyFont="1" applyFill="1" applyBorder="1"/>
    <xf numFmtId="0" fontId="6" fillId="0" borderId="4" xfId="4" applyFont="1" applyFill="1" applyBorder="1"/>
    <xf numFmtId="0" fontId="6" fillId="0" borderId="4" xfId="4" applyFont="1" applyFill="1" applyBorder="1" applyAlignment="1">
      <alignment wrapText="1"/>
    </xf>
    <xf numFmtId="0" fontId="7" fillId="0" borderId="4" xfId="4" applyFont="1" applyFill="1" applyBorder="1" applyAlignment="1">
      <alignment horizontal="right"/>
    </xf>
    <xf numFmtId="0" fontId="9" fillId="0" borderId="4" xfId="4" applyFont="1" applyFill="1" applyBorder="1"/>
    <xf numFmtId="0" fontId="6" fillId="0" borderId="4" xfId="4" applyFont="1" applyFill="1" applyBorder="1" applyAlignment="1">
      <alignment horizontal="left"/>
    </xf>
    <xf numFmtId="0" fontId="2" fillId="0" borderId="0" xfId="0" applyFont="1" applyFill="1" applyBorder="1"/>
    <xf numFmtId="0" fontId="14" fillId="2" borderId="15" xfId="0" applyFont="1" applyFill="1" applyBorder="1" applyAlignment="1">
      <alignment horizontal="centerContinuous" vertical="center" wrapText="1"/>
    </xf>
    <xf numFmtId="0" fontId="14" fillId="2" borderId="14" xfId="0" applyFont="1" applyFill="1" applyBorder="1" applyAlignment="1">
      <alignment horizontal="centerContinuous" vertical="center" wrapText="1"/>
    </xf>
    <xf numFmtId="0" fontId="14" fillId="2" borderId="13" xfId="0" applyFont="1" applyFill="1" applyBorder="1" applyAlignment="1">
      <alignment horizontal="centerContinuous" vertical="center" wrapText="1"/>
    </xf>
    <xf numFmtId="0" fontId="6" fillId="0" borderId="9" xfId="4" applyFont="1" applyFill="1" applyBorder="1"/>
    <xf numFmtId="0" fontId="6" fillId="0" borderId="10" xfId="4" applyFont="1" applyFill="1" applyBorder="1"/>
    <xf numFmtId="0" fontId="6" fillId="0" borderId="11" xfId="4" applyFont="1" applyFill="1" applyBorder="1"/>
    <xf numFmtId="4" fontId="7" fillId="0" borderId="1" xfId="2" applyNumberFormat="1" applyFont="1" applyFill="1" applyBorder="1" applyAlignment="1">
      <alignment horizontal="right"/>
    </xf>
    <xf numFmtId="0" fontId="6" fillId="0" borderId="6" xfId="4" applyFont="1" applyFill="1" applyBorder="1"/>
    <xf numFmtId="0" fontId="8" fillId="0" borderId="4" xfId="4" applyFont="1" applyFill="1" applyBorder="1"/>
    <xf numFmtId="0" fontId="6" fillId="0" borderId="4" xfId="4" applyFont="1" applyFill="1" applyBorder="1" applyAlignment="1">
      <alignment horizontal="left" vertical="top" wrapText="1"/>
    </xf>
    <xf numFmtId="0" fontId="7" fillId="0" borderId="4" xfId="4" applyFont="1" applyFill="1" applyBorder="1" applyAlignment="1">
      <alignment horizontal="center" wrapText="1"/>
    </xf>
    <xf numFmtId="0" fontId="7" fillId="0" borderId="4" xfId="4" applyFont="1" applyFill="1" applyBorder="1" applyAlignment="1">
      <alignment horizontal="left"/>
    </xf>
    <xf numFmtId="0" fontId="9" fillId="0" borderId="4" xfId="4" applyFont="1" applyFill="1" applyBorder="1" applyAlignment="1">
      <alignment horizontal="left"/>
    </xf>
    <xf numFmtId="0" fontId="6" fillId="0" borderId="4" xfId="4" applyFont="1" applyFill="1" applyBorder="1" applyAlignment="1">
      <alignment horizontal="left" wrapText="1"/>
    </xf>
    <xf numFmtId="0" fontId="7" fillId="0" borderId="12" xfId="4" applyFont="1" applyFill="1" applyBorder="1" applyAlignment="1">
      <alignment wrapText="1"/>
    </xf>
    <xf numFmtId="4" fontId="6" fillId="0" borderId="12" xfId="4" applyNumberFormat="1" applyFont="1" applyFill="1" applyBorder="1" applyAlignment="1">
      <alignment horizontal="right"/>
    </xf>
    <xf numFmtId="4" fontId="6" fillId="0" borderId="12" xfId="2" applyNumberFormat="1" applyFont="1" applyFill="1" applyBorder="1" applyAlignment="1">
      <alignment horizontal="right"/>
    </xf>
    <xf numFmtId="0" fontId="15" fillId="0" borderId="0" xfId="0" applyFont="1" applyFill="1" applyAlignment="1">
      <alignment horizontal="right" vertical="top"/>
    </xf>
    <xf numFmtId="0" fontId="17" fillId="0" borderId="16" xfId="0" applyFont="1" applyFill="1" applyBorder="1" applyAlignment="1">
      <alignment vertical="center"/>
    </xf>
    <xf numFmtId="0" fontId="19" fillId="0" borderId="29" xfId="5" applyFont="1" applyFill="1" applyBorder="1" applyAlignment="1">
      <alignment horizontal="center" vertical="center" textRotation="180" wrapText="1"/>
    </xf>
    <xf numFmtId="0" fontId="19" fillId="0" borderId="30" xfId="5" applyFont="1" applyFill="1" applyBorder="1" applyAlignment="1">
      <alignment horizontal="center" vertical="center" textRotation="180" wrapText="1"/>
    </xf>
    <xf numFmtId="0" fontId="19" fillId="0" borderId="31" xfId="5" applyFont="1" applyFill="1" applyBorder="1" applyAlignment="1">
      <alignment horizontal="center" vertical="center" textRotation="180" wrapText="1"/>
    </xf>
    <xf numFmtId="0" fontId="19" fillId="0" borderId="32" xfId="5" applyFont="1" applyFill="1" applyBorder="1" applyAlignment="1">
      <alignment horizontal="center" vertical="center" textRotation="180" wrapText="1"/>
    </xf>
    <xf numFmtId="0" fontId="19" fillId="0" borderId="22" xfId="5" applyFont="1" applyFill="1" applyBorder="1" applyAlignment="1">
      <alignment horizontal="center" vertical="center" textRotation="180" wrapText="1"/>
    </xf>
    <xf numFmtId="0" fontId="19" fillId="0" borderId="33" xfId="5" applyFont="1" applyFill="1" applyBorder="1" applyAlignment="1">
      <alignment horizontal="center" vertical="center" textRotation="180" wrapText="1"/>
    </xf>
    <xf numFmtId="0" fontId="19" fillId="0" borderId="24" xfId="5" applyFont="1" applyFill="1" applyBorder="1" applyAlignment="1">
      <alignment horizontal="center" vertical="center" textRotation="180" wrapText="1"/>
    </xf>
    <xf numFmtId="0" fontId="19" fillId="0" borderId="28" xfId="5" applyFont="1" applyFill="1" applyBorder="1" applyAlignment="1">
      <alignment horizontal="center" vertical="center" textRotation="180" wrapText="1"/>
    </xf>
    <xf numFmtId="0" fontId="22" fillId="0" borderId="17" xfId="0" applyFont="1" applyFill="1" applyBorder="1" applyAlignment="1"/>
    <xf numFmtId="0" fontId="23" fillId="0" borderId="34" xfId="0" applyFont="1" applyFill="1" applyBorder="1"/>
    <xf numFmtId="4" fontId="24" fillId="0" borderId="35" xfId="5" applyNumberFormat="1" applyFont="1" applyFill="1" applyBorder="1" applyAlignment="1">
      <alignment horizontal="right"/>
    </xf>
    <xf numFmtId="4" fontId="24" fillId="0" borderId="36" xfId="5" applyNumberFormat="1" applyFont="1" applyFill="1" applyBorder="1" applyAlignment="1">
      <alignment horizontal="right" vertical="center" wrapText="1"/>
    </xf>
    <xf numFmtId="4" fontId="24" fillId="0" borderId="37" xfId="5" applyNumberFormat="1" applyFont="1" applyFill="1" applyBorder="1" applyAlignment="1">
      <alignment horizontal="right" vertical="center" wrapText="1"/>
    </xf>
    <xf numFmtId="4" fontId="24" fillId="0" borderId="35" xfId="5" applyNumberFormat="1" applyFont="1" applyFill="1" applyBorder="1" applyAlignment="1">
      <alignment horizontal="right" vertical="center" wrapText="1"/>
    </xf>
    <xf numFmtId="4" fontId="24" fillId="0" borderId="38" xfId="5" applyNumberFormat="1" applyFont="1" applyFill="1" applyBorder="1" applyAlignment="1">
      <alignment horizontal="right" vertical="center" wrapText="1"/>
    </xf>
    <xf numFmtId="4" fontId="24" fillId="0" borderId="39" xfId="5" applyNumberFormat="1" applyFont="1" applyFill="1" applyBorder="1" applyAlignment="1">
      <alignment horizontal="right" vertical="center" wrapText="1"/>
    </xf>
    <xf numFmtId="4" fontId="25" fillId="0" borderId="34" xfId="5" applyNumberFormat="1" applyFont="1" applyFill="1" applyBorder="1" applyAlignment="1">
      <alignment horizontal="right" wrapText="1"/>
    </xf>
    <xf numFmtId="4" fontId="24" fillId="0" borderId="34" xfId="5" applyNumberFormat="1" applyFont="1" applyFill="1" applyBorder="1" applyAlignment="1">
      <alignment horizontal="right" vertical="center" wrapText="1"/>
    </xf>
    <xf numFmtId="0" fontId="22" fillId="0" borderId="23" xfId="0" applyFont="1" applyFill="1" applyBorder="1" applyAlignment="1"/>
    <xf numFmtId="0" fontId="23" fillId="0" borderId="40" xfId="0" applyFont="1" applyFill="1" applyBorder="1" applyAlignment="1">
      <alignment horizontal="left"/>
    </xf>
    <xf numFmtId="4" fontId="24" fillId="0" borderId="41" xfId="5" applyNumberFormat="1" applyFont="1" applyFill="1" applyBorder="1" applyAlignment="1">
      <alignment horizontal="right" vertical="center" wrapText="1"/>
    </xf>
    <xf numFmtId="4" fontId="24" fillId="0" borderId="42" xfId="5" applyNumberFormat="1" applyFont="1" applyFill="1" applyBorder="1" applyAlignment="1">
      <alignment horizontal="right" vertical="center" wrapText="1"/>
    </xf>
    <xf numFmtId="4" fontId="24" fillId="0" borderId="5" xfId="5" applyNumberFormat="1" applyFont="1" applyFill="1" applyBorder="1" applyAlignment="1">
      <alignment horizontal="right" vertical="center" wrapText="1"/>
    </xf>
    <xf numFmtId="4" fontId="24" fillId="0" borderId="14" xfId="5" applyNumberFormat="1" applyFont="1" applyFill="1" applyBorder="1" applyAlignment="1">
      <alignment horizontal="right" vertical="center" wrapText="1"/>
    </xf>
    <xf numFmtId="4" fontId="24" fillId="0" borderId="43" xfId="5" applyNumberFormat="1" applyFont="1" applyFill="1" applyBorder="1" applyAlignment="1">
      <alignment horizontal="right" vertical="center" wrapText="1"/>
    </xf>
    <xf numFmtId="4" fontId="25" fillId="0" borderId="44" xfId="5" applyNumberFormat="1" applyFont="1" applyFill="1" applyBorder="1" applyAlignment="1">
      <alignment horizontal="right" wrapText="1"/>
    </xf>
    <xf numFmtId="4" fontId="24" fillId="0" borderId="44" xfId="5" applyNumberFormat="1" applyFont="1" applyFill="1" applyBorder="1" applyAlignment="1">
      <alignment horizontal="right" vertical="center" wrapText="1"/>
    </xf>
    <xf numFmtId="4" fontId="25" fillId="0" borderId="43" xfId="5" applyNumberFormat="1" applyFont="1" applyFill="1" applyBorder="1" applyAlignment="1">
      <alignment horizontal="right" wrapText="1"/>
    </xf>
    <xf numFmtId="0" fontId="23" fillId="0" borderId="44" xfId="0" applyFont="1" applyFill="1" applyBorder="1" applyAlignment="1">
      <alignment horizontal="left"/>
    </xf>
    <xf numFmtId="0" fontId="17" fillId="0" borderId="44" xfId="0" applyFont="1" applyFill="1" applyBorder="1" applyAlignment="1">
      <alignment horizontal="left"/>
    </xf>
    <xf numFmtId="0" fontId="16" fillId="0" borderId="0" xfId="5" applyFont="1" applyFill="1"/>
    <xf numFmtId="0" fontId="22" fillId="0" borderId="26" xfId="0" applyFont="1" applyFill="1" applyBorder="1" applyAlignment="1"/>
    <xf numFmtId="0" fontId="17" fillId="0" borderId="45" xfId="0" applyFont="1" applyFill="1" applyBorder="1" applyAlignment="1">
      <alignment horizontal="left"/>
    </xf>
    <xf numFmtId="4" fontId="24" fillId="0" borderId="47" xfId="5" applyNumberFormat="1" applyFont="1" applyFill="1" applyBorder="1" applyAlignment="1">
      <alignment horizontal="right" vertical="center" wrapText="1"/>
    </xf>
    <xf numFmtId="4" fontId="24" fillId="0" borderId="48" xfId="5" applyNumberFormat="1" applyFont="1" applyFill="1" applyBorder="1" applyAlignment="1">
      <alignment horizontal="right" vertical="center" wrapText="1"/>
    </xf>
    <xf numFmtId="4" fontId="24" fillId="0" borderId="49" xfId="5" applyNumberFormat="1" applyFont="1" applyFill="1" applyBorder="1" applyAlignment="1">
      <alignment horizontal="right" vertical="center" wrapText="1"/>
    </xf>
    <xf numFmtId="4" fontId="24" fillId="0" borderId="50" xfId="5" applyNumberFormat="1" applyFont="1" applyFill="1" applyBorder="1" applyAlignment="1">
      <alignment horizontal="right" vertical="center" wrapText="1"/>
    </xf>
    <xf numFmtId="4" fontId="24" fillId="0" borderId="45" xfId="5" applyNumberFormat="1" applyFont="1" applyFill="1" applyBorder="1" applyAlignment="1">
      <alignment horizontal="right" vertical="center" wrapText="1"/>
    </xf>
    <xf numFmtId="4" fontId="24" fillId="0" borderId="51" xfId="5" applyNumberFormat="1" applyFont="1" applyFill="1" applyBorder="1" applyAlignment="1">
      <alignment horizontal="right" vertical="center" wrapText="1"/>
    </xf>
    <xf numFmtId="4" fontId="25" fillId="0" borderId="45" xfId="5" applyNumberFormat="1" applyFont="1" applyFill="1" applyBorder="1" applyAlignment="1">
      <alignment horizontal="right" wrapText="1"/>
    </xf>
    <xf numFmtId="4" fontId="25" fillId="0" borderId="47" xfId="5" applyNumberFormat="1" applyFont="1" applyFill="1" applyBorder="1" applyAlignment="1">
      <alignment horizontal="right" wrapText="1"/>
    </xf>
    <xf numFmtId="0" fontId="16" fillId="0" borderId="19" xfId="5" applyFont="1" applyFill="1" applyBorder="1"/>
    <xf numFmtId="0" fontId="22" fillId="0" borderId="21" xfId="0" applyFont="1" applyFill="1" applyBorder="1" applyAlignment="1"/>
    <xf numFmtId="0" fontId="16" fillId="0" borderId="0" xfId="5" applyFont="1" applyFill="1" applyAlignment="1">
      <alignment horizontal="center"/>
    </xf>
    <xf numFmtId="0" fontId="20" fillId="0" borderId="27" xfId="5" applyFont="1" applyFill="1" applyBorder="1" applyAlignment="1">
      <alignment horizontal="center" vertical="center" wrapText="1"/>
    </xf>
    <xf numFmtId="0" fontId="20" fillId="0" borderId="22" xfId="5" applyFont="1" applyFill="1" applyBorder="1" applyAlignment="1">
      <alignment horizontal="center" vertical="center" wrapText="1"/>
    </xf>
    <xf numFmtId="0" fontId="20" fillId="0" borderId="16" xfId="5" applyFont="1" applyFill="1" applyBorder="1" applyAlignment="1">
      <alignment horizontal="center" vertical="center" wrapText="1"/>
    </xf>
    <xf numFmtId="0" fontId="20" fillId="0" borderId="25" xfId="5" applyFont="1" applyFill="1" applyBorder="1" applyAlignment="1">
      <alignment horizontal="center" vertical="center" wrapText="1"/>
    </xf>
    <xf numFmtId="0" fontId="3" fillId="0" borderId="11" xfId="4" applyFont="1" applyFill="1" applyBorder="1"/>
    <xf numFmtId="0" fontId="6" fillId="0" borderId="0" xfId="4" applyFont="1" applyFill="1" applyBorder="1"/>
    <xf numFmtId="0" fontId="3" fillId="0" borderId="0" xfId="4" applyFont="1" applyFill="1" applyAlignment="1">
      <alignment vertical="center"/>
    </xf>
    <xf numFmtId="0" fontId="6" fillId="0" borderId="9" xfId="4" applyFont="1" applyFill="1" applyBorder="1" applyAlignment="1">
      <alignment horizontal="right"/>
    </xf>
    <xf numFmtId="0" fontId="6" fillId="0" borderId="10" xfId="4" applyFont="1" applyFill="1" applyBorder="1" applyAlignment="1">
      <alignment horizontal="right"/>
    </xf>
    <xf numFmtId="0" fontId="7" fillId="0" borderId="6" xfId="4" applyFont="1" applyFill="1" applyBorder="1" applyAlignment="1">
      <alignment wrapText="1"/>
    </xf>
    <xf numFmtId="4" fontId="0" fillId="0" borderId="8" xfId="0" applyNumberFormat="1" applyFill="1" applyBorder="1" applyAlignment="1">
      <alignment horizontal="right"/>
    </xf>
    <xf numFmtId="4" fontId="0" fillId="0" borderId="6" xfId="0" applyNumberFormat="1" applyFill="1" applyBorder="1" applyAlignment="1">
      <alignment horizontal="right"/>
    </xf>
    <xf numFmtId="0" fontId="6" fillId="0" borderId="11" xfId="4" applyFont="1" applyFill="1" applyBorder="1" applyAlignment="1">
      <alignment horizontal="right"/>
    </xf>
    <xf numFmtId="0" fontId="7" fillId="0" borderId="4" xfId="4" applyFont="1" applyFill="1" applyBorder="1" applyAlignment="1">
      <alignment wrapText="1"/>
    </xf>
    <xf numFmtId="4" fontId="6" fillId="0" borderId="3" xfId="4" applyNumberFormat="1" applyFont="1" applyFill="1" applyBorder="1" applyAlignment="1">
      <alignment horizontal="right" wrapText="1"/>
    </xf>
    <xf numFmtId="4" fontId="6" fillId="0" borderId="12" xfId="4" applyNumberFormat="1" applyFont="1" applyFill="1" applyBorder="1" applyAlignment="1">
      <alignment horizontal="right" wrapText="1"/>
    </xf>
    <xf numFmtId="0" fontId="7" fillId="0" borderId="4" xfId="4" applyFont="1" applyFill="1" applyBorder="1" applyAlignment="1">
      <alignment horizontal="right" wrapText="1"/>
    </xf>
    <xf numFmtId="4" fontId="7" fillId="0" borderId="13" xfId="2" applyNumberFormat="1" applyFont="1" applyFill="1" applyBorder="1" applyAlignment="1">
      <alignment horizontal="right"/>
    </xf>
    <xf numFmtId="0" fontId="7" fillId="0" borderId="4" xfId="4" applyFont="1" applyFill="1" applyBorder="1"/>
    <xf numFmtId="4" fontId="6" fillId="0" borderId="8" xfId="4" applyNumberFormat="1" applyFont="1" applyFill="1" applyBorder="1" applyAlignment="1">
      <alignment horizontal="right"/>
    </xf>
    <xf numFmtId="4" fontId="6" fillId="0" borderId="1" xfId="4" applyNumberFormat="1" applyFont="1" applyFill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" fontId="0" fillId="0" borderId="4" xfId="0" applyNumberFormat="1" applyFill="1" applyBorder="1" applyAlignment="1">
      <alignment horizontal="right"/>
    </xf>
    <xf numFmtId="4" fontId="0" fillId="0" borderId="3" xfId="0" applyNumberFormat="1" applyFill="1" applyBorder="1" applyAlignment="1">
      <alignment horizontal="right"/>
    </xf>
    <xf numFmtId="4" fontId="0" fillId="0" borderId="12" xfId="0" applyNumberFormat="1" applyFill="1" applyBorder="1" applyAlignment="1">
      <alignment horizontal="right"/>
    </xf>
    <xf numFmtId="0" fontId="6" fillId="0" borderId="11" xfId="4" applyFont="1" applyFill="1" applyBorder="1" applyAlignment="1">
      <alignment horizontal="right" wrapText="1"/>
    </xf>
    <xf numFmtId="0" fontId="6" fillId="0" borderId="0" xfId="4" applyFont="1" applyFill="1" applyBorder="1" applyAlignment="1">
      <alignment wrapText="1"/>
    </xf>
    <xf numFmtId="0" fontId="6" fillId="0" borderId="1" xfId="4" applyFont="1" applyFill="1" applyBorder="1" applyAlignment="1">
      <alignment wrapText="1"/>
    </xf>
    <xf numFmtId="0" fontId="10" fillId="0" borderId="4" xfId="4" applyFont="1" applyFill="1" applyBorder="1" applyAlignment="1">
      <alignment wrapText="1"/>
    </xf>
    <xf numFmtId="0" fontId="6" fillId="0" borderId="0" xfId="4" applyFont="1" applyFill="1" applyBorder="1" applyAlignment="1">
      <alignment horizontal="left" wrapText="1"/>
    </xf>
    <xf numFmtId="20" fontId="6" fillId="0" borderId="0" xfId="4" applyNumberFormat="1" applyFont="1" applyFill="1" applyBorder="1" applyAlignment="1">
      <alignment horizontal="left" wrapText="1"/>
    </xf>
    <xf numFmtId="0" fontId="9" fillId="0" borderId="4" xfId="4" applyFont="1" applyFill="1" applyBorder="1" applyAlignment="1">
      <alignment wrapText="1"/>
    </xf>
    <xf numFmtId="0" fontId="6" fillId="0" borderId="11" xfId="4" quotePrefix="1" applyFont="1" applyFill="1" applyBorder="1" applyAlignment="1">
      <alignment horizontal="right" wrapText="1"/>
    </xf>
    <xf numFmtId="20" fontId="3" fillId="0" borderId="0" xfId="0" quotePrefix="1" applyNumberFormat="1" applyFont="1" applyFill="1" applyBorder="1" applyAlignment="1">
      <alignment horizontal="left" wrapText="1"/>
    </xf>
    <xf numFmtId="4" fontId="6" fillId="0" borderId="0" xfId="4" applyNumberFormat="1" applyFon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6" fillId="0" borderId="15" xfId="4" applyNumberFormat="1" applyFont="1" applyFill="1" applyBorder="1" applyAlignment="1">
      <alignment horizontal="right"/>
    </xf>
    <xf numFmtId="4" fontId="6" fillId="0" borderId="5" xfId="4" applyNumberFormat="1" applyFont="1" applyFill="1" applyBorder="1" applyAlignment="1">
      <alignment horizontal="right"/>
    </xf>
    <xf numFmtId="4" fontId="7" fillId="0" borderId="14" xfId="2" applyNumberFormat="1" applyFont="1" applyFill="1" applyBorder="1" applyAlignment="1">
      <alignment horizontal="right"/>
    </xf>
    <xf numFmtId="4" fontId="7" fillId="0" borderId="15" xfId="2" applyNumberFormat="1" applyFont="1" applyFill="1" applyBorder="1" applyAlignment="1">
      <alignment horizontal="right"/>
    </xf>
    <xf numFmtId="0" fontId="7" fillId="0" borderId="12" xfId="4" applyFont="1" applyFill="1" applyBorder="1" applyAlignment="1">
      <alignment horizontal="right"/>
    </xf>
    <xf numFmtId="0" fontId="6" fillId="0" borderId="0" xfId="4" quotePrefix="1" applyFont="1" applyFill="1"/>
    <xf numFmtId="0" fontId="6" fillId="0" borderId="7" xfId="4" applyFont="1" applyFill="1" applyBorder="1" applyAlignment="1">
      <alignment vertical="center"/>
    </xf>
    <xf numFmtId="0" fontId="6" fillId="0" borderId="2" xfId="4" applyFont="1" applyFill="1" applyBorder="1" applyAlignment="1">
      <alignment vertical="center"/>
    </xf>
    <xf numFmtId="0" fontId="7" fillId="0" borderId="0" xfId="4" applyFont="1" applyFill="1" applyBorder="1"/>
    <xf numFmtId="0" fontId="7" fillId="0" borderId="6" xfId="4" applyFont="1" applyFill="1" applyBorder="1"/>
    <xf numFmtId="0" fontId="6" fillId="0" borderId="0" xfId="4" applyFont="1" applyFill="1" applyBorder="1" applyAlignment="1">
      <alignment vertical="center"/>
    </xf>
    <xf numFmtId="0" fontId="9" fillId="0" borderId="0" xfId="4" applyFont="1" applyFill="1" applyBorder="1"/>
    <xf numFmtId="0" fontId="9" fillId="0" borderId="0" xfId="4" applyFont="1" applyFill="1" applyBorder="1" applyAlignment="1">
      <alignment wrapText="1"/>
    </xf>
    <xf numFmtId="0" fontId="7" fillId="0" borderId="0" xfId="4" applyFont="1" applyFill="1" applyBorder="1" applyAlignment="1">
      <alignment horizontal="right"/>
    </xf>
    <xf numFmtId="4" fontId="7" fillId="0" borderId="5" xfId="4" applyNumberFormat="1" applyFont="1" applyFill="1" applyBorder="1" applyAlignment="1">
      <alignment horizontal="right"/>
    </xf>
    <xf numFmtId="0" fontId="7" fillId="0" borderId="0" xfId="4" applyFont="1" applyFill="1" applyBorder="1" applyAlignment="1">
      <alignment horizontal="left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/>
    <xf numFmtId="4" fontId="7" fillId="0" borderId="6" xfId="4" applyNumberFormat="1" applyFont="1" applyFill="1" applyBorder="1" applyAlignment="1">
      <alignment horizontal="right"/>
    </xf>
    <xf numFmtId="0" fontId="7" fillId="0" borderId="4" xfId="4" applyFont="1" applyFill="1" applyBorder="1" applyAlignment="1">
      <alignment horizontal="center"/>
    </xf>
    <xf numFmtId="0" fontId="16" fillId="0" borderId="0" xfId="5" applyFont="1" applyFill="1" applyAlignment="1">
      <alignment wrapText="1"/>
    </xf>
    <xf numFmtId="0" fontId="16" fillId="0" borderId="0" xfId="5" applyFont="1" applyFill="1" applyAlignment="1">
      <alignment horizontal="center" vertical="center"/>
    </xf>
    <xf numFmtId="4" fontId="24" fillId="0" borderId="5" xfId="5" applyNumberFormat="1" applyFont="1" applyFill="1" applyBorder="1" applyAlignment="1">
      <alignment horizontal="right"/>
    </xf>
    <xf numFmtId="4" fontId="24" fillId="0" borderId="46" xfId="5" applyNumberFormat="1" applyFont="1" applyFill="1" applyBorder="1" applyAlignment="1">
      <alignment horizontal="right"/>
    </xf>
    <xf numFmtId="0" fontId="16" fillId="0" borderId="0" xfId="5" applyFont="1" applyFill="1" applyAlignment="1">
      <alignment horizontal="left"/>
    </xf>
    <xf numFmtId="4" fontId="0" fillId="0" borderId="4" xfId="0" applyNumberFormat="1" applyFill="1" applyBorder="1" applyAlignment="1">
      <alignment horizontal="right" vertical="center"/>
    </xf>
    <xf numFmtId="0" fontId="7" fillId="0" borderId="6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15" fontId="5" fillId="0" borderId="6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7" fillId="0" borderId="8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17" fillId="0" borderId="17" xfId="5" applyFont="1" applyFill="1" applyBorder="1" applyAlignment="1">
      <alignment horizontal="center" vertical="center"/>
    </xf>
    <xf numFmtId="0" fontId="17" fillId="0" borderId="18" xfId="5" applyFont="1" applyFill="1" applyBorder="1" applyAlignment="1">
      <alignment horizontal="center" vertical="center"/>
    </xf>
    <xf numFmtId="0" fontId="17" fillId="0" borderId="23" xfId="5" applyFont="1" applyFill="1" applyBorder="1" applyAlignment="1">
      <alignment horizontal="center" vertical="center"/>
    </xf>
    <xf numFmtId="0" fontId="17" fillId="0" borderId="24" xfId="5" applyFont="1" applyFill="1" applyBorder="1" applyAlignment="1">
      <alignment horizontal="center" vertical="center"/>
    </xf>
    <xf numFmtId="0" fontId="17" fillId="0" borderId="26" xfId="5" applyFont="1" applyFill="1" applyBorder="1" applyAlignment="1">
      <alignment horizontal="center" vertical="center"/>
    </xf>
    <xf numFmtId="0" fontId="17" fillId="0" borderId="25" xfId="5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8" fillId="0" borderId="0" xfId="0" applyFont="1" applyFill="1" applyAlignment="1">
      <alignment horizontal="center"/>
    </xf>
    <xf numFmtId="0" fontId="29" fillId="0" borderId="0" xfId="0" applyFont="1" applyFill="1" applyAlignment="1"/>
    <xf numFmtId="0" fontId="18" fillId="0" borderId="19" xfId="5" applyFont="1" applyFill="1" applyBorder="1" applyAlignment="1">
      <alignment horizontal="center" vertical="center" wrapText="1"/>
    </xf>
    <xf numFmtId="0" fontId="19" fillId="0" borderId="21" xfId="5" applyFont="1" applyFill="1" applyBorder="1" applyAlignment="1">
      <alignment vertical="center"/>
    </xf>
    <xf numFmtId="0" fontId="18" fillId="0" borderId="22" xfId="5" applyFont="1" applyFill="1" applyBorder="1" applyAlignment="1">
      <alignment horizontal="center" vertical="center" textRotation="180" wrapText="1"/>
    </xf>
    <xf numFmtId="0" fontId="19" fillId="0" borderId="28" xfId="5" applyFont="1" applyFill="1" applyBorder="1" applyAlignment="1">
      <alignment horizontal="center" vertical="center"/>
    </xf>
    <xf numFmtId="0" fontId="19" fillId="0" borderId="27" xfId="5" applyFont="1" applyFill="1" applyBorder="1" applyAlignment="1">
      <alignment horizontal="center" vertical="center"/>
    </xf>
    <xf numFmtId="0" fontId="17" fillId="0" borderId="22" xfId="5" applyFont="1" applyFill="1" applyBorder="1" applyAlignment="1">
      <alignment horizontal="center" vertical="center" textRotation="180" wrapText="1"/>
    </xf>
    <xf numFmtId="0" fontId="17" fillId="0" borderId="27" xfId="5" applyFont="1" applyFill="1" applyBorder="1" applyAlignment="1">
      <alignment horizontal="center" vertical="center" textRotation="180" wrapText="1"/>
    </xf>
    <xf numFmtId="0" fontId="20" fillId="0" borderId="19" xfId="5" applyFont="1" applyFill="1" applyBorder="1" applyAlignment="1">
      <alignment horizontal="center" vertical="center" wrapText="1"/>
    </xf>
    <xf numFmtId="0" fontId="20" fillId="0" borderId="20" xfId="5" applyFont="1" applyFill="1" applyBorder="1" applyAlignment="1">
      <alignment horizontal="center" vertical="center" wrapText="1"/>
    </xf>
    <xf numFmtId="0" fontId="20" fillId="0" borderId="21" xfId="5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19" xfId="5" applyFont="1" applyFill="1" applyBorder="1" applyAlignment="1">
      <alignment horizontal="center" vertical="center"/>
    </xf>
    <xf numFmtId="0" fontId="18" fillId="0" borderId="20" xfId="5" applyFont="1" applyFill="1" applyBorder="1" applyAlignment="1">
      <alignment horizontal="center" vertical="center"/>
    </xf>
    <xf numFmtId="0" fontId="18" fillId="0" borderId="21" xfId="5" applyFont="1" applyFill="1" applyBorder="1" applyAlignment="1">
      <alignment horizontal="center" vertical="center"/>
    </xf>
    <xf numFmtId="0" fontId="18" fillId="0" borderId="21" xfId="5" applyFont="1" applyFill="1" applyBorder="1" applyAlignment="1">
      <alignment horizontal="center" vertical="center" wrapText="1"/>
    </xf>
    <xf numFmtId="0" fontId="18" fillId="0" borderId="20" xfId="5" applyFont="1" applyFill="1" applyBorder="1" applyAlignment="1">
      <alignment horizontal="center" vertical="center" wrapText="1"/>
    </xf>
    <xf numFmtId="0" fontId="20" fillId="0" borderId="16" xfId="5" applyFont="1" applyFill="1" applyBorder="1" applyAlignment="1">
      <alignment horizontal="center" vertical="center" wrapText="1"/>
    </xf>
    <xf numFmtId="0" fontId="19" fillId="0" borderId="25" xfId="5" applyFont="1" applyFill="1" applyBorder="1" applyAlignment="1">
      <alignment vertical="center"/>
    </xf>
    <xf numFmtId="0" fontId="20" fillId="0" borderId="26" xfId="5" applyFont="1" applyFill="1" applyBorder="1" applyAlignment="1">
      <alignment horizontal="center" vertical="center" wrapText="1"/>
    </xf>
    <xf numFmtId="0" fontId="20" fillId="0" borderId="25" xfId="5" applyFont="1" applyFill="1" applyBorder="1" applyAlignment="1">
      <alignment horizontal="center" vertical="center" wrapText="1"/>
    </xf>
    <xf numFmtId="0" fontId="19" fillId="0" borderId="20" xfId="5" applyFont="1" applyFill="1" applyBorder="1" applyAlignment="1">
      <alignment vertical="center"/>
    </xf>
  </cellXfs>
  <cellStyles count="6">
    <cellStyle name="Euro" xfId="1"/>
    <cellStyle name="Migliaia [0] 2" xfId="2"/>
    <cellStyle name="Normale" xfId="0" builtinId="0"/>
    <cellStyle name="Normale 2" xfId="3"/>
    <cellStyle name="Normale 3" xfId="4"/>
    <cellStyle name="Normale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G104"/>
  <sheetViews>
    <sheetView showZeros="0" zoomScale="70" zoomScaleNormal="70" workbookViewId="0">
      <pane xSplit="6" ySplit="1" topLeftCell="G47" activePane="bottomRight" state="frozen"/>
      <selection activeCell="S12" sqref="S12"/>
      <selection pane="topRight" activeCell="S12" sqref="S12"/>
      <selection pane="bottomLeft" activeCell="S12" sqref="S12"/>
      <selection pane="bottomRight" activeCell="F7" sqref="F7"/>
    </sheetView>
  </sheetViews>
  <sheetFormatPr defaultRowHeight="12.75" x14ac:dyDescent="0.2"/>
  <cols>
    <col min="1" max="1" width="2.7109375" style="5" bestFit="1" customWidth="1"/>
    <col min="2" max="2" width="5.42578125" style="4" customWidth="1"/>
    <col min="3" max="3" width="2" style="4" bestFit="1" customWidth="1"/>
    <col min="4" max="4" width="60" style="4" customWidth="1"/>
    <col min="5" max="6" width="20.7109375" style="4" customWidth="1"/>
    <col min="7" max="7" width="3.85546875" style="4" customWidth="1"/>
    <col min="8" max="16384" width="9.140625" style="4"/>
  </cols>
  <sheetData>
    <row r="1" spans="1:7" s="1" customFormat="1" ht="38.25" customHeight="1" x14ac:dyDescent="0.2">
      <c r="A1" s="28" t="s">
        <v>297</v>
      </c>
      <c r="B1" s="29"/>
      <c r="C1" s="29"/>
      <c r="D1" s="29"/>
      <c r="E1" s="29"/>
      <c r="F1" s="30"/>
      <c r="G1" s="27"/>
    </row>
    <row r="2" spans="1:7" ht="5.0999999999999996" customHeight="1" x14ac:dyDescent="0.2">
      <c r="B2" s="97"/>
      <c r="G2" s="45"/>
    </row>
    <row r="3" spans="1:7" ht="21" customHeight="1" x14ac:dyDescent="0.35">
      <c r="A3" s="157" t="s">
        <v>8</v>
      </c>
      <c r="B3" s="157"/>
      <c r="C3" s="157"/>
      <c r="D3" s="157"/>
      <c r="E3" s="157"/>
      <c r="F3" s="157"/>
    </row>
    <row r="4" spans="1:7" ht="5.0999999999999996" customHeight="1" x14ac:dyDescent="0.2">
      <c r="B4" s="97"/>
    </row>
    <row r="5" spans="1:7" ht="12.75" customHeight="1" x14ac:dyDescent="0.25">
      <c r="A5" s="98"/>
      <c r="B5" s="18"/>
      <c r="C5" s="19"/>
      <c r="D5" s="153" t="s">
        <v>9</v>
      </c>
      <c r="E5" s="155">
        <v>43465</v>
      </c>
      <c r="F5" s="155">
        <v>43100</v>
      </c>
    </row>
    <row r="6" spans="1:7" ht="15" x14ac:dyDescent="0.25">
      <c r="A6" s="99"/>
      <c r="B6" s="6"/>
      <c r="C6" s="7"/>
      <c r="D6" s="154"/>
      <c r="E6" s="156"/>
      <c r="F6" s="156"/>
    </row>
    <row r="7" spans="1:7" ht="30" x14ac:dyDescent="0.25">
      <c r="A7" s="98"/>
      <c r="B7" s="18"/>
      <c r="C7" s="19"/>
      <c r="D7" s="100" t="s">
        <v>10</v>
      </c>
      <c r="E7" s="101">
        <v>0</v>
      </c>
      <c r="F7" s="102">
        <v>0</v>
      </c>
    </row>
    <row r="8" spans="1:7" ht="15" x14ac:dyDescent="0.25">
      <c r="A8" s="103"/>
      <c r="B8" s="96"/>
      <c r="C8" s="3"/>
      <c r="D8" s="104"/>
      <c r="E8" s="105"/>
      <c r="F8" s="106"/>
    </row>
    <row r="9" spans="1:7" ht="15" x14ac:dyDescent="0.25">
      <c r="A9" s="103"/>
      <c r="B9" s="96"/>
      <c r="C9" s="3"/>
      <c r="D9" s="107" t="s">
        <v>11</v>
      </c>
      <c r="E9" s="108">
        <f>SUM(E7:E8)</f>
        <v>0</v>
      </c>
      <c r="F9" s="15">
        <f>SUM(F7:F8)</f>
        <v>0</v>
      </c>
    </row>
    <row r="10" spans="1:7" ht="15" x14ac:dyDescent="0.25">
      <c r="A10" s="103"/>
      <c r="B10" s="96"/>
      <c r="C10" s="3"/>
      <c r="D10" s="109" t="s">
        <v>12</v>
      </c>
      <c r="E10" s="110"/>
      <c r="F10" s="20"/>
    </row>
    <row r="11" spans="1:7" ht="15" x14ac:dyDescent="0.25">
      <c r="A11" s="103" t="s">
        <v>0</v>
      </c>
      <c r="B11" s="96"/>
      <c r="C11" s="3"/>
      <c r="D11" s="21" t="s">
        <v>13</v>
      </c>
      <c r="E11" s="111"/>
      <c r="F11" s="11"/>
    </row>
    <row r="12" spans="1:7" ht="15" x14ac:dyDescent="0.25">
      <c r="A12" s="103"/>
      <c r="B12" s="96">
        <v>1</v>
      </c>
      <c r="C12" s="3"/>
      <c r="D12" s="22" t="s">
        <v>14</v>
      </c>
      <c r="E12" s="112">
        <v>0</v>
      </c>
      <c r="F12" s="113">
        <v>0</v>
      </c>
    </row>
    <row r="13" spans="1:7" ht="15" x14ac:dyDescent="0.25">
      <c r="A13" s="103"/>
      <c r="B13" s="96">
        <v>2</v>
      </c>
      <c r="C13" s="3"/>
      <c r="D13" s="22" t="s">
        <v>15</v>
      </c>
      <c r="E13" s="112">
        <v>0</v>
      </c>
      <c r="F13" s="113">
        <v>0</v>
      </c>
    </row>
    <row r="14" spans="1:7" ht="15" x14ac:dyDescent="0.25">
      <c r="A14" s="103"/>
      <c r="B14" s="96">
        <v>3</v>
      </c>
      <c r="C14" s="3"/>
      <c r="D14" s="22" t="s">
        <v>16</v>
      </c>
      <c r="E14" s="112">
        <v>0</v>
      </c>
      <c r="F14" s="113">
        <v>0</v>
      </c>
    </row>
    <row r="15" spans="1:7" ht="15" x14ac:dyDescent="0.25">
      <c r="A15" s="103"/>
      <c r="B15" s="96">
        <v>4</v>
      </c>
      <c r="C15" s="3"/>
      <c r="D15" s="22" t="s">
        <v>17</v>
      </c>
      <c r="E15" s="112">
        <v>0</v>
      </c>
      <c r="F15" s="113">
        <v>0</v>
      </c>
    </row>
    <row r="16" spans="1:7" ht="15" x14ac:dyDescent="0.25">
      <c r="A16" s="103"/>
      <c r="B16" s="96">
        <v>5</v>
      </c>
      <c r="C16" s="3"/>
      <c r="D16" s="22" t="s">
        <v>18</v>
      </c>
      <c r="E16" s="112">
        <v>0</v>
      </c>
      <c r="F16" s="113">
        <v>0</v>
      </c>
    </row>
    <row r="17" spans="1:6" ht="15" x14ac:dyDescent="0.25">
      <c r="A17" s="103"/>
      <c r="B17" s="96">
        <v>6</v>
      </c>
      <c r="C17" s="3"/>
      <c r="D17" s="22" t="s">
        <v>19</v>
      </c>
      <c r="E17" s="112">
        <v>0</v>
      </c>
      <c r="F17" s="113">
        <v>0</v>
      </c>
    </row>
    <row r="18" spans="1:6" ht="15" x14ac:dyDescent="0.25">
      <c r="A18" s="103"/>
      <c r="B18" s="96">
        <v>9</v>
      </c>
      <c r="C18" s="3"/>
      <c r="D18" s="23" t="s">
        <v>20</v>
      </c>
      <c r="E18" s="114">
        <v>24082.57</v>
      </c>
      <c r="F18" s="115">
        <v>33980.76</v>
      </c>
    </row>
    <row r="19" spans="1:6" ht="15" x14ac:dyDescent="0.25">
      <c r="A19" s="103"/>
      <c r="B19" s="96"/>
      <c r="C19" s="3"/>
      <c r="D19" s="24" t="s">
        <v>21</v>
      </c>
      <c r="E19" s="108">
        <f>SUM(E12:E18)</f>
        <v>24082.57</v>
      </c>
      <c r="F19" s="15">
        <f>SUM(F12:F18)</f>
        <v>33980.76</v>
      </c>
    </row>
    <row r="20" spans="1:6" ht="15" x14ac:dyDescent="0.25">
      <c r="A20" s="103"/>
      <c r="B20" s="96"/>
      <c r="C20" s="3"/>
      <c r="D20" s="104"/>
      <c r="E20" s="110"/>
      <c r="F20" s="20"/>
    </row>
    <row r="21" spans="1:6" ht="15" x14ac:dyDescent="0.25">
      <c r="A21" s="116"/>
      <c r="B21" s="117"/>
      <c r="C21" s="118"/>
      <c r="D21" s="119" t="s">
        <v>216</v>
      </c>
      <c r="E21" s="111"/>
      <c r="F21" s="11"/>
    </row>
    <row r="22" spans="1:6" ht="15" x14ac:dyDescent="0.25">
      <c r="A22" s="116" t="s">
        <v>22</v>
      </c>
      <c r="B22" s="120">
        <v>1</v>
      </c>
      <c r="C22" s="118"/>
      <c r="D22" s="23" t="s">
        <v>23</v>
      </c>
      <c r="E22" s="111">
        <f>SUM(E23:E26)</f>
        <v>4486916.3899999997</v>
      </c>
      <c r="F22" s="11">
        <f>SUM(F23:F26)</f>
        <v>4505476.1900000004</v>
      </c>
    </row>
    <row r="23" spans="1:6" ht="15" x14ac:dyDescent="0.25">
      <c r="A23" s="116"/>
      <c r="B23" s="121" t="s">
        <v>24</v>
      </c>
      <c r="C23" s="118"/>
      <c r="D23" s="23" t="s">
        <v>25</v>
      </c>
      <c r="E23" s="112">
        <v>0</v>
      </c>
      <c r="F23" s="113">
        <v>0</v>
      </c>
    </row>
    <row r="24" spans="1:6" ht="15" x14ac:dyDescent="0.25">
      <c r="A24" s="116"/>
      <c r="B24" s="121" t="s">
        <v>26</v>
      </c>
      <c r="C24" s="118"/>
      <c r="D24" s="23" t="s">
        <v>27</v>
      </c>
      <c r="E24" s="112">
        <v>0</v>
      </c>
      <c r="F24" s="113">
        <v>0</v>
      </c>
    </row>
    <row r="25" spans="1:6" ht="15" x14ac:dyDescent="0.25">
      <c r="A25" s="116"/>
      <c r="B25" s="121" t="s">
        <v>28</v>
      </c>
      <c r="C25" s="118"/>
      <c r="D25" s="23" t="s">
        <v>29</v>
      </c>
      <c r="E25" s="112">
        <v>4242281.54</v>
      </c>
      <c r="F25" s="113">
        <v>4250160.75</v>
      </c>
    </row>
    <row r="26" spans="1:6" ht="15" x14ac:dyDescent="0.25">
      <c r="A26" s="116"/>
      <c r="B26" s="121" t="s">
        <v>30</v>
      </c>
      <c r="C26" s="118"/>
      <c r="D26" s="23" t="s">
        <v>31</v>
      </c>
      <c r="E26" s="112">
        <v>244634.85</v>
      </c>
      <c r="F26" s="113">
        <v>255315.44</v>
      </c>
    </row>
    <row r="27" spans="1:6" ht="15" x14ac:dyDescent="0.25">
      <c r="A27" s="116" t="s">
        <v>32</v>
      </c>
      <c r="B27" s="120">
        <v>2</v>
      </c>
      <c r="C27" s="118"/>
      <c r="D27" s="23" t="s">
        <v>217</v>
      </c>
      <c r="E27" s="111">
        <f>E28+E30+E32+E34+E35+E36+E37+E38+E39</f>
        <v>4766225.24</v>
      </c>
      <c r="F27" s="111">
        <f>F28+F30+F32+F34+F35+F36+F37+F38+F39</f>
        <v>4872260.78</v>
      </c>
    </row>
    <row r="28" spans="1:6" ht="15" x14ac:dyDescent="0.25">
      <c r="A28" s="116"/>
      <c r="B28" s="121" t="s">
        <v>33</v>
      </c>
      <c r="C28" s="118"/>
      <c r="D28" s="23" t="s">
        <v>34</v>
      </c>
      <c r="E28" s="112">
        <v>73704.63</v>
      </c>
      <c r="F28" s="113">
        <v>44728.47</v>
      </c>
    </row>
    <row r="29" spans="1:6" ht="15" x14ac:dyDescent="0.25">
      <c r="A29" s="116"/>
      <c r="B29" s="120"/>
      <c r="C29" s="118" t="s">
        <v>1</v>
      </c>
      <c r="D29" s="122" t="s">
        <v>35</v>
      </c>
      <c r="E29" s="112">
        <v>0</v>
      </c>
      <c r="F29" s="113">
        <v>0</v>
      </c>
    </row>
    <row r="30" spans="1:6" ht="15" x14ac:dyDescent="0.25">
      <c r="A30" s="116"/>
      <c r="B30" s="121" t="s">
        <v>36</v>
      </c>
      <c r="C30" s="118"/>
      <c r="D30" s="23" t="s">
        <v>27</v>
      </c>
      <c r="E30" s="112">
        <v>4400834.41</v>
      </c>
      <c r="F30" s="113">
        <v>4516953.9000000004</v>
      </c>
    </row>
    <row r="31" spans="1:6" ht="15" x14ac:dyDescent="0.25">
      <c r="A31" s="116"/>
      <c r="B31" s="120"/>
      <c r="C31" s="118" t="s">
        <v>1</v>
      </c>
      <c r="D31" s="122" t="s">
        <v>35</v>
      </c>
      <c r="E31" s="112">
        <v>0</v>
      </c>
      <c r="F31" s="113">
        <v>0</v>
      </c>
    </row>
    <row r="32" spans="1:6" ht="15" x14ac:dyDescent="0.25">
      <c r="A32" s="116"/>
      <c r="B32" s="121" t="s">
        <v>37</v>
      </c>
      <c r="C32" s="118"/>
      <c r="D32" s="23" t="s">
        <v>38</v>
      </c>
      <c r="E32" s="112">
        <v>26.5</v>
      </c>
      <c r="F32" s="113">
        <v>46.45</v>
      </c>
    </row>
    <row r="33" spans="1:6" ht="15" x14ac:dyDescent="0.25">
      <c r="A33" s="116"/>
      <c r="B33" s="120"/>
      <c r="C33" s="118" t="s">
        <v>1</v>
      </c>
      <c r="D33" s="122" t="s">
        <v>35</v>
      </c>
      <c r="E33" s="112">
        <v>0</v>
      </c>
      <c r="F33" s="113">
        <v>0</v>
      </c>
    </row>
    <row r="34" spans="1:6" ht="15" x14ac:dyDescent="0.25">
      <c r="A34" s="116"/>
      <c r="B34" s="121" t="s">
        <v>39</v>
      </c>
      <c r="C34" s="118"/>
      <c r="D34" s="23" t="s">
        <v>40</v>
      </c>
      <c r="E34" s="112">
        <v>180568.53</v>
      </c>
      <c r="F34" s="113">
        <v>188566.26</v>
      </c>
    </row>
    <row r="35" spans="1:6" ht="15" x14ac:dyDescent="0.25">
      <c r="A35" s="123"/>
      <c r="B35" s="121" t="s">
        <v>41</v>
      </c>
      <c r="C35" s="118"/>
      <c r="D35" s="23" t="s">
        <v>42</v>
      </c>
      <c r="E35" s="112">
        <v>61642.95</v>
      </c>
      <c r="F35" s="113">
        <v>68859.95</v>
      </c>
    </row>
    <row r="36" spans="1:6" ht="15" x14ac:dyDescent="0.25">
      <c r="A36" s="123"/>
      <c r="B36" s="121" t="s">
        <v>43</v>
      </c>
      <c r="C36" s="118"/>
      <c r="D36" s="23" t="s">
        <v>44</v>
      </c>
      <c r="E36" s="112">
        <v>2981.11</v>
      </c>
      <c r="F36" s="113">
        <v>6419.25</v>
      </c>
    </row>
    <row r="37" spans="1:6" ht="15" x14ac:dyDescent="0.25">
      <c r="A37" s="123"/>
      <c r="B37" s="121" t="s">
        <v>45</v>
      </c>
      <c r="C37" s="118"/>
      <c r="D37" s="23" t="s">
        <v>46</v>
      </c>
      <c r="E37" s="112">
        <v>1317.07</v>
      </c>
      <c r="F37" s="113">
        <v>1536.46</v>
      </c>
    </row>
    <row r="38" spans="1:6" ht="15" x14ac:dyDescent="0.25">
      <c r="A38" s="123"/>
      <c r="B38" s="121" t="s">
        <v>47</v>
      </c>
      <c r="C38" s="118"/>
      <c r="D38" s="23" t="s">
        <v>29</v>
      </c>
      <c r="E38" s="112">
        <v>0</v>
      </c>
      <c r="F38" s="113">
        <v>0</v>
      </c>
    </row>
    <row r="39" spans="1:6" ht="15" x14ac:dyDescent="0.25">
      <c r="A39" s="123"/>
      <c r="B39" s="124" t="s">
        <v>48</v>
      </c>
      <c r="C39" s="118"/>
      <c r="D39" s="23" t="s">
        <v>49</v>
      </c>
      <c r="E39" s="112">
        <v>45150.04</v>
      </c>
      <c r="F39" s="113">
        <v>45150.04</v>
      </c>
    </row>
    <row r="40" spans="1:6" ht="15" x14ac:dyDescent="0.25">
      <c r="A40" s="116"/>
      <c r="B40" s="120">
        <v>3</v>
      </c>
      <c r="C40" s="118"/>
      <c r="D40" s="23" t="s">
        <v>19</v>
      </c>
      <c r="E40" s="114">
        <v>124845.74</v>
      </c>
      <c r="F40" s="115">
        <v>83044.460000000006</v>
      </c>
    </row>
    <row r="41" spans="1:6" ht="15" x14ac:dyDescent="0.25">
      <c r="A41" s="116"/>
      <c r="B41" s="117"/>
      <c r="C41" s="118"/>
      <c r="D41" s="24" t="s">
        <v>50</v>
      </c>
      <c r="E41" s="108">
        <f>E22+E27+E40</f>
        <v>9377987.3699999992</v>
      </c>
      <c r="F41" s="15">
        <f>F22+F27+F40</f>
        <v>9460781.4299999997</v>
      </c>
    </row>
    <row r="42" spans="1:6" ht="15" x14ac:dyDescent="0.25">
      <c r="A42" s="116"/>
      <c r="B42" s="117"/>
      <c r="C42" s="118"/>
      <c r="D42" s="23"/>
      <c r="E42" s="125"/>
      <c r="F42" s="20"/>
    </row>
    <row r="43" spans="1:6" ht="15" x14ac:dyDescent="0.25">
      <c r="A43" s="103" t="s">
        <v>51</v>
      </c>
      <c r="B43" s="96"/>
      <c r="C43" s="3"/>
      <c r="D43" s="119" t="s">
        <v>218</v>
      </c>
      <c r="E43" s="125"/>
      <c r="F43" s="11"/>
    </row>
    <row r="44" spans="1:6" ht="15" x14ac:dyDescent="0.25">
      <c r="A44" s="103"/>
      <c r="B44" s="96">
        <v>1</v>
      </c>
      <c r="C44" s="3"/>
      <c r="D44" s="23" t="s">
        <v>52</v>
      </c>
      <c r="E44" s="125">
        <f>SUM(E45:E47)</f>
        <v>288876</v>
      </c>
      <c r="F44" s="11">
        <f>SUM(F45:F47)</f>
        <v>288876</v>
      </c>
    </row>
    <row r="45" spans="1:6" ht="15" x14ac:dyDescent="0.25">
      <c r="A45" s="103"/>
      <c r="B45" s="96"/>
      <c r="C45" s="3" t="s">
        <v>1</v>
      </c>
      <c r="D45" s="25" t="s">
        <v>53</v>
      </c>
      <c r="E45" s="126">
        <v>0</v>
      </c>
      <c r="F45" s="113">
        <v>0</v>
      </c>
    </row>
    <row r="46" spans="1:6" ht="15" x14ac:dyDescent="0.25">
      <c r="A46" s="103"/>
      <c r="B46" s="96"/>
      <c r="C46" s="3" t="s">
        <v>2</v>
      </c>
      <c r="D46" s="122" t="s">
        <v>54</v>
      </c>
      <c r="E46" s="126">
        <v>0</v>
      </c>
      <c r="F46" s="113">
        <v>0</v>
      </c>
    </row>
    <row r="47" spans="1:6" ht="15" x14ac:dyDescent="0.25">
      <c r="A47" s="103"/>
      <c r="B47" s="96"/>
      <c r="C47" s="3" t="s">
        <v>3</v>
      </c>
      <c r="D47" s="122" t="s">
        <v>55</v>
      </c>
      <c r="E47" s="126">
        <v>288876</v>
      </c>
      <c r="F47" s="113">
        <v>288876</v>
      </c>
    </row>
    <row r="48" spans="1:6" ht="15" x14ac:dyDescent="0.25">
      <c r="A48" s="103"/>
      <c r="B48" s="96">
        <v>2</v>
      </c>
      <c r="C48" s="3"/>
      <c r="D48" s="23" t="s">
        <v>56</v>
      </c>
      <c r="E48" s="125">
        <f>SUM(E49:E52)</f>
        <v>0</v>
      </c>
      <c r="F48" s="11">
        <f>SUM(F49:F52)</f>
        <v>0</v>
      </c>
    </row>
    <row r="49" spans="1:7" ht="15" x14ac:dyDescent="0.25">
      <c r="A49" s="103"/>
      <c r="B49" s="96"/>
      <c r="C49" s="3" t="s">
        <v>1</v>
      </c>
      <c r="D49" s="23" t="s">
        <v>57</v>
      </c>
      <c r="E49" s="126">
        <v>0</v>
      </c>
      <c r="F49" s="113">
        <v>0</v>
      </c>
    </row>
    <row r="50" spans="1:7" ht="15" x14ac:dyDescent="0.25">
      <c r="A50" s="103"/>
      <c r="B50" s="96"/>
      <c r="C50" s="3" t="s">
        <v>2</v>
      </c>
      <c r="D50" s="25" t="s">
        <v>53</v>
      </c>
      <c r="E50" s="126">
        <v>0</v>
      </c>
      <c r="F50" s="113">
        <v>0</v>
      </c>
    </row>
    <row r="51" spans="1:7" ht="15" x14ac:dyDescent="0.25">
      <c r="A51" s="103"/>
      <c r="B51" s="96"/>
      <c r="C51" s="3" t="s">
        <v>3</v>
      </c>
      <c r="D51" s="122" t="s">
        <v>58</v>
      </c>
      <c r="E51" s="126">
        <v>0</v>
      </c>
      <c r="F51" s="113">
        <v>0</v>
      </c>
    </row>
    <row r="52" spans="1:7" ht="15" x14ac:dyDescent="0.25">
      <c r="A52" s="103"/>
      <c r="B52" s="96"/>
      <c r="C52" s="3" t="s">
        <v>5</v>
      </c>
      <c r="D52" s="122" t="s">
        <v>59</v>
      </c>
      <c r="E52" s="126">
        <v>0</v>
      </c>
      <c r="F52" s="113">
        <v>0</v>
      </c>
    </row>
    <row r="53" spans="1:7" ht="15" x14ac:dyDescent="0.25">
      <c r="A53" s="103"/>
      <c r="B53" s="96">
        <v>3</v>
      </c>
      <c r="C53" s="3"/>
      <c r="D53" s="23" t="s">
        <v>60</v>
      </c>
      <c r="E53" s="126">
        <v>0</v>
      </c>
      <c r="F53" s="115">
        <v>0</v>
      </c>
    </row>
    <row r="54" spans="1:7" ht="15" x14ac:dyDescent="0.25">
      <c r="A54" s="103"/>
      <c r="B54" s="96"/>
      <c r="C54" s="3"/>
      <c r="D54" s="24" t="s">
        <v>61</v>
      </c>
      <c r="E54" s="15">
        <f>E44+E48+E53</f>
        <v>288876</v>
      </c>
      <c r="F54" s="17">
        <f>F44+F48+F53</f>
        <v>288876</v>
      </c>
      <c r="G54" s="95"/>
    </row>
    <row r="55" spans="1:7" ht="15" x14ac:dyDescent="0.25">
      <c r="A55" s="103"/>
      <c r="B55" s="96"/>
      <c r="C55" s="3"/>
      <c r="D55" s="24"/>
      <c r="E55" s="127"/>
      <c r="F55" s="128"/>
    </row>
    <row r="56" spans="1:7" ht="15" x14ac:dyDescent="0.25">
      <c r="A56" s="103"/>
      <c r="B56" s="96"/>
      <c r="C56" s="3"/>
      <c r="D56" s="24" t="s">
        <v>62</v>
      </c>
      <c r="E56" s="15">
        <f>E19+E41+E54</f>
        <v>9690945.9399999995</v>
      </c>
      <c r="F56" s="15">
        <f>F19+F41+F54</f>
        <v>9783638.1899999995</v>
      </c>
    </row>
    <row r="57" spans="1:7" ht="15" x14ac:dyDescent="0.25">
      <c r="A57" s="103"/>
      <c r="B57" s="96"/>
      <c r="C57" s="3"/>
      <c r="D57" s="22"/>
      <c r="E57" s="125"/>
      <c r="F57" s="11"/>
    </row>
    <row r="58" spans="1:7" ht="15" x14ac:dyDescent="0.25">
      <c r="A58" s="103"/>
      <c r="B58" s="96"/>
      <c r="C58" s="3"/>
      <c r="D58" s="109" t="s">
        <v>63</v>
      </c>
      <c r="E58" s="125"/>
      <c r="F58" s="11"/>
    </row>
    <row r="59" spans="1:7" ht="15" x14ac:dyDescent="0.25">
      <c r="A59" s="103" t="s">
        <v>0</v>
      </c>
      <c r="B59" s="96"/>
      <c r="C59" s="3"/>
      <c r="D59" s="21" t="s">
        <v>64</v>
      </c>
      <c r="E59" s="126">
        <v>0</v>
      </c>
      <c r="F59" s="115">
        <v>0</v>
      </c>
    </row>
    <row r="60" spans="1:7" ht="15" x14ac:dyDescent="0.25">
      <c r="A60" s="103"/>
      <c r="B60" s="96"/>
      <c r="C60" s="3"/>
      <c r="D60" s="24" t="s">
        <v>65</v>
      </c>
      <c r="E60" s="129">
        <f>E59</f>
        <v>0</v>
      </c>
      <c r="F60" s="15">
        <f>F59</f>
        <v>0</v>
      </c>
    </row>
    <row r="61" spans="1:7" ht="15" x14ac:dyDescent="0.25">
      <c r="A61" s="103" t="s">
        <v>22</v>
      </c>
      <c r="B61" s="96"/>
      <c r="C61" s="3"/>
      <c r="D61" s="21" t="s">
        <v>219</v>
      </c>
      <c r="E61" s="125"/>
      <c r="F61" s="20"/>
    </row>
    <row r="62" spans="1:7" ht="15" x14ac:dyDescent="0.25">
      <c r="A62" s="103"/>
      <c r="B62" s="96">
        <v>1</v>
      </c>
      <c r="C62" s="3"/>
      <c r="D62" s="22" t="s">
        <v>66</v>
      </c>
      <c r="E62" s="125">
        <f>SUM(E63:E65)</f>
        <v>565334.30000000005</v>
      </c>
      <c r="F62" s="11">
        <f>SUM(F63:F65)</f>
        <v>733688.07</v>
      </c>
    </row>
    <row r="63" spans="1:7" ht="15" x14ac:dyDescent="0.25">
      <c r="A63" s="103"/>
      <c r="B63" s="96"/>
      <c r="C63" s="3" t="s">
        <v>1</v>
      </c>
      <c r="D63" s="25" t="s">
        <v>67</v>
      </c>
      <c r="E63" s="126">
        <v>0</v>
      </c>
      <c r="F63" s="113">
        <v>0</v>
      </c>
    </row>
    <row r="64" spans="1:7" ht="15" x14ac:dyDescent="0.25">
      <c r="A64" s="103"/>
      <c r="B64" s="96"/>
      <c r="C64" s="3" t="s">
        <v>2</v>
      </c>
      <c r="D64" s="25" t="s">
        <v>68</v>
      </c>
      <c r="E64" s="126">
        <v>565334.30000000005</v>
      </c>
      <c r="F64" s="113">
        <v>733688.07</v>
      </c>
    </row>
    <row r="65" spans="1:6" ht="15" x14ac:dyDescent="0.25">
      <c r="A65" s="103"/>
      <c r="B65" s="96"/>
      <c r="C65" s="3" t="s">
        <v>3</v>
      </c>
      <c r="D65" s="25" t="s">
        <v>69</v>
      </c>
      <c r="E65" s="126">
        <v>0</v>
      </c>
      <c r="F65" s="113">
        <v>0</v>
      </c>
    </row>
    <row r="66" spans="1:6" ht="15" x14ac:dyDescent="0.25">
      <c r="A66" s="103"/>
      <c r="B66" s="96">
        <v>2</v>
      </c>
      <c r="C66" s="3"/>
      <c r="D66" s="22" t="s">
        <v>70</v>
      </c>
      <c r="E66" s="125">
        <f>SUM(E67:E70)</f>
        <v>36312.94</v>
      </c>
      <c r="F66" s="11">
        <f>SUM(F67:F70)</f>
        <v>22537.73</v>
      </c>
    </row>
    <row r="67" spans="1:6" ht="15" x14ac:dyDescent="0.25">
      <c r="A67" s="103"/>
      <c r="B67" s="96"/>
      <c r="C67" s="3" t="s">
        <v>1</v>
      </c>
      <c r="D67" s="25" t="s">
        <v>71</v>
      </c>
      <c r="E67" s="126">
        <v>36312.94</v>
      </c>
      <c r="F67" s="113">
        <v>22537.73</v>
      </c>
    </row>
    <row r="68" spans="1:6" ht="15" x14ac:dyDescent="0.25">
      <c r="A68" s="103"/>
      <c r="B68" s="96"/>
      <c r="C68" s="3" t="s">
        <v>2</v>
      </c>
      <c r="D68" s="25" t="s">
        <v>53</v>
      </c>
      <c r="E68" s="126">
        <v>0</v>
      </c>
      <c r="F68" s="113">
        <v>0</v>
      </c>
    </row>
    <row r="69" spans="1:6" ht="15" x14ac:dyDescent="0.25">
      <c r="A69" s="103"/>
      <c r="B69" s="96"/>
      <c r="C69" s="3" t="s">
        <v>3</v>
      </c>
      <c r="D69" s="122" t="s">
        <v>54</v>
      </c>
      <c r="E69" s="126">
        <v>0</v>
      </c>
      <c r="F69" s="113">
        <v>0</v>
      </c>
    </row>
    <row r="70" spans="1:6" ht="15" x14ac:dyDescent="0.25">
      <c r="A70" s="103"/>
      <c r="B70" s="96"/>
      <c r="C70" s="3" t="s">
        <v>5</v>
      </c>
      <c r="D70" s="25" t="s">
        <v>72</v>
      </c>
      <c r="E70" s="126">
        <v>0</v>
      </c>
      <c r="F70" s="113">
        <v>0</v>
      </c>
    </row>
    <row r="71" spans="1:6" ht="15" x14ac:dyDescent="0.25">
      <c r="A71" s="103"/>
      <c r="B71" s="96">
        <v>3</v>
      </c>
      <c r="C71" s="3"/>
      <c r="D71" s="22" t="s">
        <v>73</v>
      </c>
      <c r="E71" s="126">
        <v>443434.97</v>
      </c>
      <c r="F71" s="113">
        <v>248887.5</v>
      </c>
    </row>
    <row r="72" spans="1:6" ht="15" x14ac:dyDescent="0.25">
      <c r="A72" s="103"/>
      <c r="B72" s="96">
        <v>4</v>
      </c>
      <c r="C72" s="3"/>
      <c r="D72" s="23" t="s">
        <v>74</v>
      </c>
      <c r="E72" s="125">
        <f>SUM(E73:E75)</f>
        <v>139122.95000000001</v>
      </c>
      <c r="F72" s="11">
        <f>SUM(F73:F75)</f>
        <v>312846.52</v>
      </c>
    </row>
    <row r="73" spans="1:6" ht="15" x14ac:dyDescent="0.25">
      <c r="A73" s="103"/>
      <c r="B73" s="96"/>
      <c r="C73" s="3" t="s">
        <v>1</v>
      </c>
      <c r="D73" s="25" t="s">
        <v>75</v>
      </c>
      <c r="E73" s="126">
        <v>0</v>
      </c>
      <c r="F73" s="113">
        <v>0</v>
      </c>
    </row>
    <row r="74" spans="1:6" ht="15" x14ac:dyDescent="0.25">
      <c r="A74" s="103"/>
      <c r="B74" s="96"/>
      <c r="C74" s="3" t="s">
        <v>2</v>
      </c>
      <c r="D74" s="25" t="s">
        <v>76</v>
      </c>
      <c r="E74" s="126">
        <v>44015.48</v>
      </c>
      <c r="F74" s="113">
        <v>65175.5</v>
      </c>
    </row>
    <row r="75" spans="1:6" ht="15" x14ac:dyDescent="0.25">
      <c r="A75" s="103"/>
      <c r="B75" s="96"/>
      <c r="C75" s="3" t="s">
        <v>3</v>
      </c>
      <c r="D75" s="122" t="s">
        <v>77</v>
      </c>
      <c r="E75" s="126">
        <v>95107.47</v>
      </c>
      <c r="F75" s="115">
        <v>247671.02</v>
      </c>
    </row>
    <row r="76" spans="1:6" ht="15" x14ac:dyDescent="0.25">
      <c r="A76" s="103"/>
      <c r="B76" s="96"/>
      <c r="C76" s="3"/>
      <c r="D76" s="24" t="s">
        <v>78</v>
      </c>
      <c r="E76" s="129">
        <f>E62+E66+E71+E72</f>
        <v>1184205.1599999999</v>
      </c>
      <c r="F76" s="15">
        <f>F62+F66+F71+F72</f>
        <v>1317959.82</v>
      </c>
    </row>
    <row r="77" spans="1:6" ht="15" x14ac:dyDescent="0.25">
      <c r="A77" s="103"/>
      <c r="B77" s="96"/>
      <c r="C77" s="3"/>
      <c r="D77" s="24"/>
      <c r="E77" s="125"/>
      <c r="F77" s="20"/>
    </row>
    <row r="78" spans="1:6" ht="15" x14ac:dyDescent="0.25">
      <c r="A78" s="103" t="s">
        <v>32</v>
      </c>
      <c r="B78" s="96"/>
      <c r="C78" s="3"/>
      <c r="D78" s="119" t="s">
        <v>79</v>
      </c>
      <c r="E78" s="125"/>
      <c r="F78" s="11"/>
    </row>
    <row r="79" spans="1:6" ht="15" x14ac:dyDescent="0.25">
      <c r="A79" s="103"/>
      <c r="B79" s="96">
        <v>1</v>
      </c>
      <c r="C79" s="3"/>
      <c r="D79" s="22" t="s">
        <v>80</v>
      </c>
      <c r="E79" s="126">
        <v>0</v>
      </c>
      <c r="F79" s="113">
        <v>0</v>
      </c>
    </row>
    <row r="80" spans="1:6" ht="15" x14ac:dyDescent="0.25">
      <c r="A80" s="103"/>
      <c r="B80" s="96">
        <v>2</v>
      </c>
      <c r="C80" s="3"/>
      <c r="D80" s="22" t="s">
        <v>60</v>
      </c>
      <c r="E80" s="126">
        <v>0</v>
      </c>
      <c r="F80" s="115">
        <v>0</v>
      </c>
    </row>
    <row r="81" spans="1:6" ht="15" x14ac:dyDescent="0.25">
      <c r="A81" s="103"/>
      <c r="B81" s="96"/>
      <c r="C81" s="3"/>
      <c r="D81" s="24" t="s">
        <v>81</v>
      </c>
      <c r="E81" s="129">
        <f>E79+E80</f>
        <v>0</v>
      </c>
      <c r="F81" s="15">
        <f>F79+F80</f>
        <v>0</v>
      </c>
    </row>
    <row r="82" spans="1:6" ht="15" x14ac:dyDescent="0.25">
      <c r="A82" s="103"/>
      <c r="B82" s="96"/>
      <c r="C82" s="3"/>
      <c r="D82" s="24"/>
      <c r="E82" s="125"/>
      <c r="F82" s="20"/>
    </row>
    <row r="83" spans="1:6" ht="15" customHeight="1" x14ac:dyDescent="0.25">
      <c r="A83" s="103" t="s">
        <v>51</v>
      </c>
      <c r="B83" s="96"/>
      <c r="C83" s="3"/>
      <c r="D83" s="21" t="s">
        <v>82</v>
      </c>
      <c r="E83" s="125"/>
      <c r="F83" s="11"/>
    </row>
    <row r="84" spans="1:6" ht="15" customHeight="1" x14ac:dyDescent="0.25">
      <c r="A84" s="103"/>
      <c r="B84" s="96">
        <v>1</v>
      </c>
      <c r="C84" s="3"/>
      <c r="D84" s="22" t="s">
        <v>83</v>
      </c>
      <c r="E84" s="125">
        <f>SUM(E85:E86)</f>
        <v>167331.22</v>
      </c>
      <c r="F84" s="11">
        <f>SUM(F85:F86)</f>
        <v>0</v>
      </c>
    </row>
    <row r="85" spans="1:6" ht="15" customHeight="1" x14ac:dyDescent="0.25">
      <c r="A85" s="103"/>
      <c r="B85" s="96"/>
      <c r="C85" s="3" t="s">
        <v>1</v>
      </c>
      <c r="D85" s="25" t="s">
        <v>84</v>
      </c>
      <c r="E85" s="126">
        <v>167331.22</v>
      </c>
      <c r="F85" s="113">
        <v>0</v>
      </c>
    </row>
    <row r="86" spans="1:6" ht="15" customHeight="1" x14ac:dyDescent="0.25">
      <c r="A86" s="103"/>
      <c r="B86" s="96"/>
      <c r="C86" s="3" t="s">
        <v>2</v>
      </c>
      <c r="D86" s="25" t="s">
        <v>85</v>
      </c>
      <c r="E86" s="126">
        <v>0</v>
      </c>
      <c r="F86" s="113">
        <v>0</v>
      </c>
    </row>
    <row r="87" spans="1:6" ht="15" x14ac:dyDescent="0.25">
      <c r="A87" s="103"/>
      <c r="B87" s="96">
        <v>2</v>
      </c>
      <c r="C87" s="3"/>
      <c r="D87" s="22" t="s">
        <v>86</v>
      </c>
      <c r="E87" s="126">
        <v>0</v>
      </c>
      <c r="F87" s="113">
        <v>0</v>
      </c>
    </row>
    <row r="88" spans="1:6" ht="15" x14ac:dyDescent="0.25">
      <c r="A88" s="103"/>
      <c r="B88" s="96">
        <v>3</v>
      </c>
      <c r="C88" s="3"/>
      <c r="D88" s="23" t="s">
        <v>87</v>
      </c>
      <c r="E88" s="126">
        <v>0</v>
      </c>
      <c r="F88" s="113">
        <v>0</v>
      </c>
    </row>
    <row r="89" spans="1:6" ht="15" x14ac:dyDescent="0.25">
      <c r="A89" s="103"/>
      <c r="B89" s="96">
        <v>4</v>
      </c>
      <c r="C89" s="3"/>
      <c r="D89" s="26" t="s">
        <v>88</v>
      </c>
      <c r="E89" s="126"/>
      <c r="F89" s="115"/>
    </row>
    <row r="90" spans="1:6" ht="15" x14ac:dyDescent="0.25">
      <c r="A90" s="103"/>
      <c r="B90" s="96"/>
      <c r="C90" s="3"/>
      <c r="D90" s="24" t="s">
        <v>89</v>
      </c>
      <c r="E90" s="130">
        <f>E84+E87+E88+E89</f>
        <v>167331.22</v>
      </c>
      <c r="F90" s="15">
        <f>F84+F87+F88+F89</f>
        <v>0</v>
      </c>
    </row>
    <row r="91" spans="1:6" ht="15.75" customHeight="1" x14ac:dyDescent="0.25">
      <c r="A91" s="103"/>
      <c r="B91" s="96"/>
      <c r="C91" s="3"/>
      <c r="D91" s="24" t="s">
        <v>90</v>
      </c>
      <c r="E91" s="130">
        <f>E60+E76+E81+E90</f>
        <v>1351536.38</v>
      </c>
      <c r="F91" s="15">
        <f>F60+F76+F81+F90</f>
        <v>1317959.82</v>
      </c>
    </row>
    <row r="92" spans="1:6" ht="15" x14ac:dyDescent="0.25">
      <c r="A92" s="103"/>
      <c r="B92" s="96"/>
      <c r="C92" s="3"/>
      <c r="D92" s="22"/>
      <c r="E92" s="125"/>
      <c r="F92" s="20"/>
    </row>
    <row r="93" spans="1:6" ht="15" x14ac:dyDescent="0.25">
      <c r="A93" s="103"/>
      <c r="B93" s="96"/>
      <c r="C93" s="3"/>
      <c r="D93" s="109" t="s">
        <v>91</v>
      </c>
      <c r="E93" s="125"/>
      <c r="F93" s="11"/>
    </row>
    <row r="94" spans="1:6" ht="15" x14ac:dyDescent="0.25">
      <c r="A94" s="103" t="s">
        <v>4</v>
      </c>
      <c r="B94" s="96">
        <v>1</v>
      </c>
      <c r="C94" s="3"/>
      <c r="D94" s="22" t="s">
        <v>92</v>
      </c>
      <c r="E94" s="126">
        <v>0</v>
      </c>
      <c r="F94" s="113">
        <v>0</v>
      </c>
    </row>
    <row r="95" spans="1:6" ht="15" x14ac:dyDescent="0.25">
      <c r="A95" s="103" t="s">
        <v>4</v>
      </c>
      <c r="B95" s="96">
        <v>2</v>
      </c>
      <c r="C95" s="3"/>
      <c r="D95" s="22" t="s">
        <v>93</v>
      </c>
      <c r="E95" s="126">
        <v>0</v>
      </c>
      <c r="F95" s="115">
        <v>0</v>
      </c>
    </row>
    <row r="96" spans="1:6" ht="15" x14ac:dyDescent="0.25">
      <c r="A96" s="103"/>
      <c r="B96" s="96"/>
      <c r="C96" s="3"/>
      <c r="D96" s="24" t="s">
        <v>94</v>
      </c>
      <c r="E96" s="130">
        <f>E94+E95</f>
        <v>0</v>
      </c>
      <c r="F96" s="15">
        <f>F94+F95</f>
        <v>0</v>
      </c>
    </row>
    <row r="97" spans="1:6" ht="15" x14ac:dyDescent="0.25">
      <c r="A97" s="103"/>
      <c r="B97" s="96"/>
      <c r="C97" s="3"/>
      <c r="D97" s="24"/>
      <c r="E97" s="127"/>
      <c r="F97" s="128"/>
    </row>
    <row r="98" spans="1:6" ht="15" x14ac:dyDescent="0.25">
      <c r="A98" s="99"/>
      <c r="B98" s="6"/>
      <c r="C98" s="7"/>
      <c r="D98" s="131" t="s">
        <v>95</v>
      </c>
      <c r="E98" s="130">
        <f>E9+E56+E91+E96</f>
        <v>11042482.32</v>
      </c>
      <c r="F98" s="15">
        <f>F9+F56+F91+F96</f>
        <v>11101598.01</v>
      </c>
    </row>
    <row r="99" spans="1:6" ht="15" x14ac:dyDescent="0.25">
      <c r="A99" s="8"/>
      <c r="B99" s="2"/>
      <c r="C99" s="2"/>
      <c r="D99" s="96"/>
      <c r="E99" s="96"/>
      <c r="F99" s="96"/>
    </row>
    <row r="100" spans="1:6" ht="15" x14ac:dyDescent="0.25">
      <c r="A100" s="8"/>
      <c r="B100" s="2"/>
      <c r="C100" s="2"/>
      <c r="D100" s="96"/>
      <c r="E100" s="96"/>
      <c r="F100" s="96"/>
    </row>
    <row r="101" spans="1:6" ht="15" x14ac:dyDescent="0.25">
      <c r="A101" s="8"/>
      <c r="B101" s="2"/>
      <c r="C101" s="2"/>
      <c r="D101" s="2"/>
      <c r="E101" s="2"/>
      <c r="F101" s="2"/>
    </row>
    <row r="102" spans="1:6" ht="15" x14ac:dyDescent="0.25">
      <c r="A102" s="8"/>
      <c r="B102" s="2"/>
      <c r="C102" s="2"/>
      <c r="D102" s="2"/>
      <c r="E102" s="2"/>
      <c r="F102" s="2"/>
    </row>
    <row r="103" spans="1:6" ht="15" x14ac:dyDescent="0.25">
      <c r="A103" s="8"/>
      <c r="B103" s="2"/>
      <c r="C103" s="2"/>
    </row>
    <row r="104" spans="1:6" ht="15" x14ac:dyDescent="0.25">
      <c r="A104" s="8"/>
      <c r="B104" s="2"/>
      <c r="C104" s="2"/>
    </row>
  </sheetData>
  <sheetProtection sheet="1" objects="1" scenarios="1"/>
  <mergeCells count="4">
    <mergeCell ref="D5:D6"/>
    <mergeCell ref="E5:E6"/>
    <mergeCell ref="F5:F6"/>
    <mergeCell ref="A3:F3"/>
  </mergeCells>
  <phoneticPr fontId="0" type="noConversion"/>
  <printOptions horizontalCentered="1"/>
  <pageMargins left="0.70866141732283472" right="0.15748031496062992" top="0.55118110236220474" bottom="0.47244094488188981" header="0.35433070866141736" footer="0.31496062992125984"/>
  <pageSetup paperSize="9" scale="79" fitToHeight="0" orientation="portrait" r:id="rId1"/>
  <rowBreaks count="1" manualBreakCount="1">
    <brk id="5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G70"/>
  <sheetViews>
    <sheetView showZeros="0" zoomScale="70" zoomScaleNormal="70" workbookViewId="0">
      <pane xSplit="4" ySplit="1" topLeftCell="E24" activePane="bottomRight" state="frozen"/>
      <selection activeCell="S12" sqref="S12"/>
      <selection pane="topRight" activeCell="S12" sqref="S12"/>
      <selection pane="bottomLeft" activeCell="S12" sqref="S12"/>
      <selection pane="bottomRight" activeCell="D63" sqref="D63"/>
    </sheetView>
  </sheetViews>
  <sheetFormatPr defaultRowHeight="12.75" x14ac:dyDescent="0.2"/>
  <cols>
    <col min="1" max="1" width="3.28515625" style="4" customWidth="1"/>
    <col min="2" max="2" width="4.7109375" style="97" customWidth="1"/>
    <col min="3" max="3" width="2.5703125" style="4" bestFit="1" customWidth="1"/>
    <col min="4" max="4" width="60" style="4" customWidth="1"/>
    <col min="5" max="6" width="20.7109375" style="4" customWidth="1"/>
    <col min="7" max="16384" width="9.140625" style="4"/>
  </cols>
  <sheetData>
    <row r="1" spans="1:7" s="1" customFormat="1" ht="42.75" customHeight="1" x14ac:dyDescent="0.2">
      <c r="A1" s="28" t="s">
        <v>297</v>
      </c>
      <c r="B1" s="29"/>
      <c r="C1" s="29"/>
      <c r="D1" s="29"/>
      <c r="E1" s="29"/>
      <c r="F1" s="30"/>
    </row>
    <row r="2" spans="1:7" ht="5.0999999999999996" customHeight="1" x14ac:dyDescent="0.2">
      <c r="A2" s="5"/>
      <c r="G2" s="45"/>
    </row>
    <row r="3" spans="1:7" ht="21" customHeight="1" x14ac:dyDescent="0.35">
      <c r="A3" s="157" t="s">
        <v>96</v>
      </c>
      <c r="B3" s="157"/>
      <c r="C3" s="157"/>
      <c r="D3" s="157"/>
      <c r="E3" s="157"/>
      <c r="F3" s="157"/>
    </row>
    <row r="4" spans="1:7" ht="5.0999999999999996" customHeight="1" x14ac:dyDescent="0.2">
      <c r="A4" s="5"/>
    </row>
    <row r="5" spans="1:7" ht="15.75" customHeight="1" x14ac:dyDescent="0.25">
      <c r="A5" s="31"/>
      <c r="B5" s="133"/>
      <c r="C5" s="18"/>
      <c r="D5" s="158" t="s">
        <v>97</v>
      </c>
      <c r="E5" s="155">
        <v>43465</v>
      </c>
      <c r="F5" s="155">
        <v>43100</v>
      </c>
    </row>
    <row r="6" spans="1:7" ht="15" x14ac:dyDescent="0.25">
      <c r="A6" s="32"/>
      <c r="B6" s="134"/>
      <c r="C6" s="6"/>
      <c r="D6" s="159"/>
      <c r="E6" s="156"/>
      <c r="F6" s="156"/>
    </row>
    <row r="7" spans="1:7" ht="15" x14ac:dyDescent="0.25">
      <c r="A7" s="31"/>
      <c r="B7" s="133"/>
      <c r="C7" s="19"/>
      <c r="D7" s="135" t="s">
        <v>98</v>
      </c>
      <c r="E7" s="136"/>
      <c r="F7" s="136"/>
    </row>
    <row r="8" spans="1:7" ht="15" x14ac:dyDescent="0.25">
      <c r="A8" s="33" t="s">
        <v>0</v>
      </c>
      <c r="B8" s="137"/>
      <c r="C8" s="3"/>
      <c r="D8" s="96" t="s">
        <v>99</v>
      </c>
      <c r="E8" s="113">
        <v>-1198361.58</v>
      </c>
      <c r="F8" s="113">
        <v>-1292404.97</v>
      </c>
    </row>
    <row r="9" spans="1:7" ht="15" x14ac:dyDescent="0.25">
      <c r="A9" s="33" t="s">
        <v>22</v>
      </c>
      <c r="B9" s="137"/>
      <c r="C9" s="3"/>
      <c r="D9" s="96" t="s">
        <v>100</v>
      </c>
      <c r="E9" s="113">
        <f>SUM(E10:E14)</f>
        <v>6917382.4000000004</v>
      </c>
      <c r="F9" s="113">
        <f>SUM(F10:F14)</f>
        <v>7537217.8899999997</v>
      </c>
    </row>
    <row r="10" spans="1:7" ht="15" x14ac:dyDescent="0.25">
      <c r="A10" s="33"/>
      <c r="B10" s="137" t="s">
        <v>1</v>
      </c>
      <c r="C10" s="3"/>
      <c r="D10" s="138" t="s">
        <v>101</v>
      </c>
      <c r="E10" s="113">
        <v>-748060.64</v>
      </c>
      <c r="F10" s="113">
        <v>0</v>
      </c>
    </row>
    <row r="11" spans="1:7" ht="15" x14ac:dyDescent="0.25">
      <c r="A11" s="33"/>
      <c r="B11" s="137" t="s">
        <v>2</v>
      </c>
      <c r="C11" s="3"/>
      <c r="D11" s="138" t="s">
        <v>102</v>
      </c>
      <c r="E11" s="113">
        <v>0</v>
      </c>
      <c r="F11" s="113">
        <v>0</v>
      </c>
    </row>
    <row r="12" spans="1:7" ht="15" x14ac:dyDescent="0.25">
      <c r="A12" s="33"/>
      <c r="B12" s="137" t="s">
        <v>3</v>
      </c>
      <c r="C12" s="3"/>
      <c r="D12" s="138" t="s">
        <v>103</v>
      </c>
      <c r="E12" s="113">
        <v>222268.54</v>
      </c>
      <c r="F12" s="113">
        <v>0</v>
      </c>
    </row>
    <row r="13" spans="1:7" ht="30" x14ac:dyDescent="0.25">
      <c r="A13" s="33"/>
      <c r="B13" s="137" t="s">
        <v>5</v>
      </c>
      <c r="C13" s="3"/>
      <c r="D13" s="139" t="s">
        <v>221</v>
      </c>
      <c r="E13" s="152">
        <v>7443174.5</v>
      </c>
      <c r="F13" s="152">
        <v>7537217.8899999997</v>
      </c>
    </row>
    <row r="14" spans="1:7" ht="15" x14ac:dyDescent="0.25">
      <c r="A14" s="33"/>
      <c r="B14" s="137" t="s">
        <v>7</v>
      </c>
      <c r="C14" s="3"/>
      <c r="D14" s="138" t="s">
        <v>222</v>
      </c>
      <c r="E14" s="113">
        <v>0</v>
      </c>
      <c r="F14" s="113">
        <v>0</v>
      </c>
    </row>
    <row r="15" spans="1:7" ht="15" x14ac:dyDescent="0.25">
      <c r="A15" s="33" t="s">
        <v>32</v>
      </c>
      <c r="B15" s="137"/>
      <c r="C15" s="3"/>
      <c r="D15" s="96" t="s">
        <v>104</v>
      </c>
      <c r="E15" s="113">
        <v>377722.25</v>
      </c>
      <c r="F15" s="113">
        <v>-748060.64</v>
      </c>
    </row>
    <row r="16" spans="1:7" ht="6.75" hidden="1" customHeight="1" thickBot="1" x14ac:dyDescent="0.3">
      <c r="A16" s="33"/>
      <c r="B16" s="137"/>
      <c r="C16" s="3"/>
      <c r="D16" s="135"/>
      <c r="E16" s="43"/>
      <c r="F16" s="43"/>
    </row>
    <row r="17" spans="1:6" ht="15" x14ac:dyDescent="0.25">
      <c r="A17" s="33"/>
      <c r="B17" s="137"/>
      <c r="C17" s="3"/>
      <c r="D17" s="140" t="s">
        <v>105</v>
      </c>
      <c r="E17" s="141">
        <f>E8+E9+E15</f>
        <v>6096743.0700000003</v>
      </c>
      <c r="F17" s="141">
        <f>F8+F9+F15</f>
        <v>5496752.2800000003</v>
      </c>
    </row>
    <row r="18" spans="1:6" ht="6.75" customHeight="1" x14ac:dyDescent="0.25">
      <c r="A18" s="33"/>
      <c r="B18" s="137"/>
      <c r="C18" s="3"/>
      <c r="D18" s="96"/>
      <c r="E18" s="20"/>
      <c r="F18" s="20"/>
    </row>
    <row r="19" spans="1:6" ht="15" x14ac:dyDescent="0.25">
      <c r="A19" s="33"/>
      <c r="B19" s="137"/>
      <c r="C19" s="3"/>
      <c r="D19" s="135" t="s">
        <v>106</v>
      </c>
      <c r="E19" s="11"/>
      <c r="F19" s="11"/>
    </row>
    <row r="20" spans="1:6" ht="15" x14ac:dyDescent="0.25">
      <c r="A20" s="33"/>
      <c r="B20" s="137">
        <v>1</v>
      </c>
      <c r="C20" s="3"/>
      <c r="D20" s="96" t="s">
        <v>107</v>
      </c>
      <c r="E20" s="113">
        <v>0</v>
      </c>
      <c r="F20" s="113">
        <v>0</v>
      </c>
    </row>
    <row r="21" spans="1:6" ht="15" x14ac:dyDescent="0.25">
      <c r="A21" s="33"/>
      <c r="B21" s="137">
        <v>2</v>
      </c>
      <c r="C21" s="3"/>
      <c r="D21" s="96" t="s">
        <v>108</v>
      </c>
      <c r="E21" s="113">
        <v>0</v>
      </c>
      <c r="F21" s="113">
        <v>0</v>
      </c>
    </row>
    <row r="22" spans="1:6" ht="15" x14ac:dyDescent="0.25">
      <c r="A22" s="33"/>
      <c r="B22" s="137">
        <v>3</v>
      </c>
      <c r="C22" s="3"/>
      <c r="D22" s="96" t="s">
        <v>109</v>
      </c>
      <c r="E22" s="113">
        <v>1975</v>
      </c>
      <c r="F22" s="113">
        <v>1945</v>
      </c>
    </row>
    <row r="23" spans="1:6" ht="6.75" hidden="1" customHeight="1" thickBot="1" x14ac:dyDescent="0.3">
      <c r="A23" s="33"/>
      <c r="B23" s="137"/>
      <c r="C23" s="3"/>
      <c r="D23" s="135"/>
      <c r="E23" s="43"/>
      <c r="F23" s="43"/>
    </row>
    <row r="24" spans="1:6" ht="15" x14ac:dyDescent="0.25">
      <c r="A24" s="33"/>
      <c r="B24" s="137"/>
      <c r="C24" s="3"/>
      <c r="D24" s="140" t="s">
        <v>110</v>
      </c>
      <c r="E24" s="141">
        <v>1975</v>
      </c>
      <c r="F24" s="141">
        <v>1945</v>
      </c>
    </row>
    <row r="25" spans="1:6" ht="6.75" customHeight="1" x14ac:dyDescent="0.25">
      <c r="A25" s="33"/>
      <c r="B25" s="137"/>
      <c r="C25" s="3"/>
      <c r="D25" s="140"/>
      <c r="E25" s="20"/>
      <c r="F25" s="20"/>
    </row>
    <row r="26" spans="1:6" ht="15" x14ac:dyDescent="0.25">
      <c r="A26" s="33"/>
      <c r="B26" s="137"/>
      <c r="C26" s="3"/>
      <c r="D26" s="142" t="s">
        <v>111</v>
      </c>
      <c r="E26" s="115"/>
      <c r="F26" s="115"/>
    </row>
    <row r="27" spans="1:6" ht="15" x14ac:dyDescent="0.25">
      <c r="A27" s="33"/>
      <c r="B27" s="137"/>
      <c r="C27" s="3"/>
      <c r="D27" s="140" t="s">
        <v>112</v>
      </c>
      <c r="E27" s="141">
        <f>E26</f>
        <v>0</v>
      </c>
      <c r="F27" s="141">
        <f>F26</f>
        <v>0</v>
      </c>
    </row>
    <row r="28" spans="1:6" ht="6.75" customHeight="1" x14ac:dyDescent="0.25">
      <c r="A28" s="33"/>
      <c r="B28" s="137"/>
      <c r="C28" s="3"/>
      <c r="D28" s="140"/>
      <c r="E28" s="20"/>
      <c r="F28" s="20"/>
    </row>
    <row r="29" spans="1:6" ht="15" x14ac:dyDescent="0.25">
      <c r="A29" s="33"/>
      <c r="B29" s="137"/>
      <c r="C29" s="3"/>
      <c r="D29" s="135" t="s">
        <v>220</v>
      </c>
      <c r="E29" s="11"/>
      <c r="F29" s="11"/>
    </row>
    <row r="30" spans="1:6" ht="15" x14ac:dyDescent="0.25">
      <c r="A30" s="33"/>
      <c r="B30" s="137">
        <v>1</v>
      </c>
      <c r="C30" s="3"/>
      <c r="D30" s="96" t="s">
        <v>113</v>
      </c>
      <c r="E30" s="113">
        <f>SUM(E31:E34)</f>
        <v>2650968.7200000002</v>
      </c>
      <c r="F30" s="113">
        <f>SUM(F31:F34)</f>
        <v>3304142.66</v>
      </c>
    </row>
    <row r="31" spans="1:6" ht="15" x14ac:dyDescent="0.25">
      <c r="A31" s="33"/>
      <c r="B31" s="137"/>
      <c r="C31" s="3" t="s">
        <v>114</v>
      </c>
      <c r="D31" s="138" t="s">
        <v>115</v>
      </c>
      <c r="E31" s="113">
        <v>1507212.76</v>
      </c>
      <c r="F31" s="113">
        <v>1636099.75</v>
      </c>
    </row>
    <row r="32" spans="1:6" ht="15" x14ac:dyDescent="0.25">
      <c r="A32" s="33"/>
      <c r="B32" s="137"/>
      <c r="C32" s="3" t="s">
        <v>2</v>
      </c>
      <c r="D32" s="138" t="s">
        <v>116</v>
      </c>
      <c r="E32" s="113">
        <v>139999.42000000001</v>
      </c>
      <c r="F32" s="113">
        <v>160000</v>
      </c>
    </row>
    <row r="33" spans="1:6" ht="15" x14ac:dyDescent="0.25">
      <c r="A33" s="33"/>
      <c r="B33" s="137"/>
      <c r="C33" s="3" t="s">
        <v>3</v>
      </c>
      <c r="D33" s="138" t="s">
        <v>117</v>
      </c>
      <c r="E33" s="113">
        <v>5985.01</v>
      </c>
      <c r="F33" s="113">
        <v>403531.37</v>
      </c>
    </row>
    <row r="34" spans="1:6" ht="15" x14ac:dyDescent="0.25">
      <c r="A34" s="33"/>
      <c r="B34" s="143"/>
      <c r="C34" s="3" t="s">
        <v>5</v>
      </c>
      <c r="D34" s="138" t="s">
        <v>118</v>
      </c>
      <c r="E34" s="113">
        <v>997771.53</v>
      </c>
      <c r="F34" s="113">
        <v>1104511.54</v>
      </c>
    </row>
    <row r="35" spans="1:6" ht="15" x14ac:dyDescent="0.25">
      <c r="A35" s="33"/>
      <c r="B35" s="137">
        <v>2</v>
      </c>
      <c r="C35" s="3"/>
      <c r="D35" s="96" t="s">
        <v>119</v>
      </c>
      <c r="E35" s="113">
        <v>724987.56</v>
      </c>
      <c r="F35" s="113">
        <v>702808.94</v>
      </c>
    </row>
    <row r="36" spans="1:6" ht="15" x14ac:dyDescent="0.25">
      <c r="A36" s="33"/>
      <c r="B36" s="137">
        <v>3</v>
      </c>
      <c r="C36" s="3"/>
      <c r="D36" s="96" t="s">
        <v>120</v>
      </c>
      <c r="E36" s="113">
        <v>0</v>
      </c>
      <c r="F36" s="113">
        <v>0</v>
      </c>
    </row>
    <row r="37" spans="1:6" ht="15" x14ac:dyDescent="0.25">
      <c r="A37" s="33"/>
      <c r="B37" s="137">
        <v>4</v>
      </c>
      <c r="C37" s="144"/>
      <c r="D37" s="117" t="s">
        <v>121</v>
      </c>
      <c r="E37" s="113">
        <f>SUM(E38:E42)</f>
        <v>166128.35999999999</v>
      </c>
      <c r="F37" s="113">
        <f>SUM(F38:F42)</f>
        <v>222270.37</v>
      </c>
    </row>
    <row r="38" spans="1:6" ht="15" x14ac:dyDescent="0.25">
      <c r="A38" s="33"/>
      <c r="B38" s="143"/>
      <c r="C38" s="3" t="s">
        <v>1</v>
      </c>
      <c r="D38" s="139" t="s">
        <v>122</v>
      </c>
      <c r="E38" s="113"/>
      <c r="F38" s="113"/>
    </row>
    <row r="39" spans="1:6" ht="15" x14ac:dyDescent="0.25">
      <c r="A39" s="33"/>
      <c r="B39" s="143"/>
      <c r="C39" s="3" t="s">
        <v>2</v>
      </c>
      <c r="D39" s="139" t="s">
        <v>57</v>
      </c>
      <c r="E39" s="113">
        <v>31167.93</v>
      </c>
      <c r="F39" s="113">
        <v>104124.48</v>
      </c>
    </row>
    <row r="40" spans="1:6" ht="15" x14ac:dyDescent="0.25">
      <c r="A40" s="33"/>
      <c r="B40" s="137"/>
      <c r="C40" s="3" t="s">
        <v>3</v>
      </c>
      <c r="D40" s="138" t="s">
        <v>53</v>
      </c>
      <c r="E40" s="113">
        <v>0</v>
      </c>
      <c r="F40" s="113">
        <v>0</v>
      </c>
    </row>
    <row r="41" spans="1:6" ht="15" x14ac:dyDescent="0.25">
      <c r="A41" s="33"/>
      <c r="B41" s="137"/>
      <c r="C41" s="3" t="s">
        <v>5</v>
      </c>
      <c r="D41" s="138" t="s">
        <v>54</v>
      </c>
      <c r="E41" s="113">
        <v>31254.9</v>
      </c>
      <c r="F41" s="113">
        <v>17891.64</v>
      </c>
    </row>
    <row r="42" spans="1:6" ht="15" x14ac:dyDescent="0.25">
      <c r="A42" s="33"/>
      <c r="B42" s="137"/>
      <c r="C42" s="3" t="s">
        <v>7</v>
      </c>
      <c r="D42" s="138" t="s">
        <v>55</v>
      </c>
      <c r="E42" s="113">
        <v>103705.53</v>
      </c>
      <c r="F42" s="113">
        <v>100254.25</v>
      </c>
    </row>
    <row r="43" spans="1:6" ht="15" x14ac:dyDescent="0.25">
      <c r="A43" s="33"/>
      <c r="B43" s="137">
        <v>5</v>
      </c>
      <c r="C43" s="3"/>
      <c r="D43" s="96" t="s">
        <v>123</v>
      </c>
      <c r="E43" s="113">
        <f>SUM(E44:E47)</f>
        <v>283812.90000000002</v>
      </c>
      <c r="F43" s="113">
        <f>SUM(F44:F47)</f>
        <v>335582.8</v>
      </c>
    </row>
    <row r="44" spans="1:6" ht="15" x14ac:dyDescent="0.25">
      <c r="A44" s="33"/>
      <c r="B44" s="137"/>
      <c r="C44" s="3" t="s">
        <v>1</v>
      </c>
      <c r="D44" s="138" t="s">
        <v>124</v>
      </c>
      <c r="E44" s="113">
        <v>32621.79</v>
      </c>
      <c r="F44" s="113">
        <v>132457.98000000001</v>
      </c>
    </row>
    <row r="45" spans="1:6" ht="15" x14ac:dyDescent="0.25">
      <c r="A45" s="33"/>
      <c r="B45" s="137"/>
      <c r="C45" s="3" t="s">
        <v>2</v>
      </c>
      <c r="D45" s="138" t="s">
        <v>125</v>
      </c>
      <c r="E45" s="113">
        <v>29403.55</v>
      </c>
      <c r="F45" s="113">
        <v>62743.48</v>
      </c>
    </row>
    <row r="46" spans="1:6" ht="15" x14ac:dyDescent="0.25">
      <c r="A46" s="33"/>
      <c r="B46" s="137"/>
      <c r="C46" s="3" t="s">
        <v>3</v>
      </c>
      <c r="D46" s="138" t="s">
        <v>76</v>
      </c>
      <c r="E46" s="113"/>
      <c r="F46" s="113"/>
    </row>
    <row r="47" spans="1:6" ht="15" x14ac:dyDescent="0.25">
      <c r="A47" s="33"/>
      <c r="B47" s="137"/>
      <c r="C47" s="3" t="s">
        <v>5</v>
      </c>
      <c r="D47" s="138" t="s">
        <v>77</v>
      </c>
      <c r="E47" s="115">
        <v>221787.56</v>
      </c>
      <c r="F47" s="115">
        <v>140381.34</v>
      </c>
    </row>
    <row r="48" spans="1:6" ht="15" x14ac:dyDescent="0.25">
      <c r="A48" s="32"/>
      <c r="B48" s="134"/>
      <c r="C48" s="7"/>
      <c r="D48" s="140" t="s">
        <v>126</v>
      </c>
      <c r="E48" s="141">
        <f>E30+E35+E36+E37+E43</f>
        <v>3825897.54</v>
      </c>
      <c r="F48" s="141">
        <f>F30+F35+F36+F37+F43</f>
        <v>4564804.7699999996</v>
      </c>
    </row>
    <row r="49" spans="1:6" ht="5.0999999999999996" customHeight="1" x14ac:dyDescent="0.25">
      <c r="A49" s="31"/>
      <c r="B49" s="133"/>
      <c r="C49" s="19"/>
      <c r="D49" s="35"/>
      <c r="E49" s="110"/>
      <c r="F49" s="20"/>
    </row>
    <row r="50" spans="1:6" ht="15" x14ac:dyDescent="0.25">
      <c r="A50" s="33"/>
      <c r="B50" s="137"/>
      <c r="C50" s="3"/>
      <c r="D50" s="109" t="s">
        <v>127</v>
      </c>
      <c r="E50" s="111"/>
      <c r="F50" s="11"/>
    </row>
    <row r="51" spans="1:6" ht="15" x14ac:dyDescent="0.25">
      <c r="A51" s="33" t="s">
        <v>0</v>
      </c>
      <c r="B51" s="137"/>
      <c r="C51" s="3"/>
      <c r="D51" s="22" t="s">
        <v>128</v>
      </c>
      <c r="E51" s="112">
        <v>0</v>
      </c>
      <c r="F51" s="113">
        <v>0</v>
      </c>
    </row>
    <row r="52" spans="1:6" ht="15" x14ac:dyDescent="0.25">
      <c r="A52" s="33" t="s">
        <v>22</v>
      </c>
      <c r="B52" s="137"/>
      <c r="C52" s="3"/>
      <c r="D52" s="22" t="s">
        <v>129</v>
      </c>
      <c r="E52" s="112">
        <f>E53+E56+E57</f>
        <v>1117866.71</v>
      </c>
      <c r="F52" s="113">
        <f>F53+F56+F57</f>
        <v>1038095.96</v>
      </c>
    </row>
    <row r="53" spans="1:6" ht="15" x14ac:dyDescent="0.25">
      <c r="A53" s="33"/>
      <c r="B53" s="137">
        <v>1</v>
      </c>
      <c r="C53" s="3"/>
      <c r="D53" s="22" t="s">
        <v>144</v>
      </c>
      <c r="E53" s="112">
        <f>SUM(E54:E55)</f>
        <v>1011855.71</v>
      </c>
      <c r="F53" s="113">
        <f>SUM(F54:F55)</f>
        <v>1038095.96</v>
      </c>
    </row>
    <row r="54" spans="1:6" ht="15" x14ac:dyDescent="0.25">
      <c r="A54" s="33"/>
      <c r="B54" s="137"/>
      <c r="C54" s="3" t="s">
        <v>1</v>
      </c>
      <c r="D54" s="22" t="s">
        <v>143</v>
      </c>
      <c r="E54" s="112">
        <v>1011855.71</v>
      </c>
      <c r="F54" s="113">
        <v>1038095.96</v>
      </c>
    </row>
    <row r="55" spans="1:6" ht="15" x14ac:dyDescent="0.25">
      <c r="A55" s="33"/>
      <c r="B55" s="137"/>
      <c r="C55" s="3" t="s">
        <v>2</v>
      </c>
      <c r="D55" s="22" t="s">
        <v>6</v>
      </c>
      <c r="E55" s="112">
        <v>0</v>
      </c>
      <c r="F55" s="113">
        <v>0</v>
      </c>
    </row>
    <row r="56" spans="1:6" ht="15" x14ac:dyDescent="0.25">
      <c r="A56" s="33"/>
      <c r="B56" s="137">
        <v>2</v>
      </c>
      <c r="C56" s="3"/>
      <c r="D56" s="22" t="s">
        <v>130</v>
      </c>
      <c r="E56" s="112">
        <v>0</v>
      </c>
      <c r="F56" s="113">
        <v>0</v>
      </c>
    </row>
    <row r="57" spans="1:6" ht="15" x14ac:dyDescent="0.25">
      <c r="A57" s="33"/>
      <c r="B57" s="137">
        <v>3</v>
      </c>
      <c r="C57" s="3"/>
      <c r="D57" s="22" t="s">
        <v>131</v>
      </c>
      <c r="E57" s="114">
        <v>106011</v>
      </c>
      <c r="F57" s="115">
        <v>0</v>
      </c>
    </row>
    <row r="58" spans="1:6" ht="15" x14ac:dyDescent="0.25">
      <c r="A58" s="33"/>
      <c r="B58" s="137"/>
      <c r="C58" s="3"/>
      <c r="D58" s="24" t="s">
        <v>132</v>
      </c>
      <c r="E58" s="141">
        <f>E51+E52</f>
        <v>1117866.71</v>
      </c>
      <c r="F58" s="141">
        <f>F51+F52</f>
        <v>1038095.96</v>
      </c>
    </row>
    <row r="59" spans="1:6" ht="0.75" customHeight="1" x14ac:dyDescent="0.25">
      <c r="A59" s="33"/>
      <c r="B59" s="137"/>
      <c r="C59" s="3"/>
      <c r="D59" s="22"/>
      <c r="E59" s="128"/>
      <c r="F59" s="128"/>
    </row>
    <row r="60" spans="1:6" ht="15" x14ac:dyDescent="0.25">
      <c r="A60" s="33"/>
      <c r="B60" s="137"/>
      <c r="C60" s="3"/>
      <c r="D60" s="24" t="s">
        <v>133</v>
      </c>
      <c r="E60" s="141">
        <f>+E58+E48+E27+E24+E17</f>
        <v>11042482.32</v>
      </c>
      <c r="F60" s="141">
        <f>+F58+F48+F27+F24+F17</f>
        <v>11101598.01</v>
      </c>
    </row>
    <row r="61" spans="1:6" ht="2.25" customHeight="1" x14ac:dyDescent="0.25">
      <c r="A61" s="33"/>
      <c r="B61" s="137"/>
      <c r="C61" s="3"/>
      <c r="D61" s="24"/>
      <c r="E61" s="145"/>
      <c r="F61" s="145"/>
    </row>
    <row r="62" spans="1:6" ht="15" x14ac:dyDescent="0.25">
      <c r="A62" s="33"/>
      <c r="B62" s="137"/>
      <c r="C62" s="3"/>
      <c r="D62" s="146" t="s">
        <v>134</v>
      </c>
      <c r="E62" s="11"/>
      <c r="F62" s="11"/>
    </row>
    <row r="63" spans="1:6" ht="15" x14ac:dyDescent="0.25">
      <c r="A63" s="33"/>
      <c r="B63" s="137"/>
      <c r="C63" s="3"/>
      <c r="D63" s="22" t="s">
        <v>136</v>
      </c>
      <c r="E63" s="113">
        <v>0</v>
      </c>
      <c r="F63" s="113">
        <v>0</v>
      </c>
    </row>
    <row r="64" spans="1:6" ht="15" x14ac:dyDescent="0.25">
      <c r="A64" s="33"/>
      <c r="B64" s="137"/>
      <c r="C64" s="3"/>
      <c r="D64" s="22" t="s">
        <v>137</v>
      </c>
      <c r="E64" s="113"/>
      <c r="F64" s="113"/>
    </row>
    <row r="65" spans="1:6" ht="15" x14ac:dyDescent="0.25">
      <c r="A65" s="33"/>
      <c r="B65" s="137"/>
      <c r="C65" s="3"/>
      <c r="D65" s="22" t="s">
        <v>138</v>
      </c>
      <c r="E65" s="113">
        <v>0</v>
      </c>
      <c r="F65" s="113">
        <v>0</v>
      </c>
    </row>
    <row r="66" spans="1:6" ht="15" x14ac:dyDescent="0.25">
      <c r="A66" s="33"/>
      <c r="B66" s="137"/>
      <c r="C66" s="3"/>
      <c r="D66" s="22" t="s">
        <v>139</v>
      </c>
      <c r="E66" s="113"/>
      <c r="F66" s="113"/>
    </row>
    <row r="67" spans="1:6" ht="15" x14ac:dyDescent="0.25">
      <c r="A67" s="33"/>
      <c r="B67" s="137"/>
      <c r="C67" s="3"/>
      <c r="D67" s="22" t="s">
        <v>140</v>
      </c>
      <c r="E67" s="113">
        <v>0</v>
      </c>
      <c r="F67" s="113">
        <v>0</v>
      </c>
    </row>
    <row r="68" spans="1:6" ht="15" x14ac:dyDescent="0.25">
      <c r="A68" s="33"/>
      <c r="B68" s="137"/>
      <c r="C68" s="3"/>
      <c r="D68" s="22" t="s">
        <v>141</v>
      </c>
      <c r="E68" s="113">
        <v>0</v>
      </c>
      <c r="F68" s="113">
        <v>0</v>
      </c>
    </row>
    <row r="69" spans="1:6" ht="15" x14ac:dyDescent="0.25">
      <c r="A69" s="33"/>
      <c r="B69" s="137"/>
      <c r="C69" s="3"/>
      <c r="D69" s="22" t="s">
        <v>142</v>
      </c>
      <c r="E69" s="115">
        <v>0</v>
      </c>
      <c r="F69" s="115">
        <v>0</v>
      </c>
    </row>
    <row r="70" spans="1:6" ht="15" x14ac:dyDescent="0.25">
      <c r="A70" s="32"/>
      <c r="B70" s="134"/>
      <c r="C70" s="7"/>
      <c r="D70" s="131" t="s">
        <v>135</v>
      </c>
      <c r="E70" s="141">
        <f>E63+E64+E65+E66+E67+E68+E69</f>
        <v>0</v>
      </c>
      <c r="F70" s="141">
        <f>F63+F64+F65+F66+F67+F68+F69</f>
        <v>0</v>
      </c>
    </row>
  </sheetData>
  <sheetProtection sheet="1" objects="1" scenarios="1"/>
  <mergeCells count="4">
    <mergeCell ref="A3:F3"/>
    <mergeCell ref="D5:D6"/>
    <mergeCell ref="E5:E6"/>
    <mergeCell ref="F5:F6"/>
  </mergeCells>
  <phoneticPr fontId="0" type="noConversion"/>
  <printOptions horizontalCentered="1"/>
  <pageMargins left="0.70866141732283472" right="0.15748031496062992" top="0.55118110236220474" bottom="0.47244094488188981" header="0.35433070866141736" footer="0.31496062992125984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E86"/>
  <sheetViews>
    <sheetView showZeros="0" topLeftCell="A43" zoomScale="85" zoomScaleNormal="85" workbookViewId="0">
      <selection activeCell="A3" sqref="A3:E3"/>
    </sheetView>
  </sheetViews>
  <sheetFormatPr defaultRowHeight="15" x14ac:dyDescent="0.25"/>
  <cols>
    <col min="1" max="2" width="6.140625" style="2" customWidth="1"/>
    <col min="3" max="3" width="65.28515625" style="2" customWidth="1"/>
    <col min="4" max="5" width="18.140625" style="10" customWidth="1"/>
    <col min="6" max="16384" width="9.140625" style="2"/>
  </cols>
  <sheetData>
    <row r="1" spans="1:5" s="9" customFormat="1" ht="36.75" customHeight="1" x14ac:dyDescent="0.25">
      <c r="A1" s="28" t="s">
        <v>297</v>
      </c>
      <c r="B1" s="29"/>
      <c r="C1" s="29"/>
      <c r="D1" s="29"/>
      <c r="E1" s="30"/>
    </row>
    <row r="3" spans="1:5" ht="21" customHeight="1" x14ac:dyDescent="0.35">
      <c r="A3" s="157" t="s">
        <v>296</v>
      </c>
      <c r="B3" s="157"/>
      <c r="C3" s="157"/>
      <c r="D3" s="157"/>
      <c r="E3" s="162"/>
    </row>
    <row r="5" spans="1:5" x14ac:dyDescent="0.25">
      <c r="A5" s="31"/>
      <c r="B5" s="18"/>
      <c r="C5" s="158" t="s">
        <v>145</v>
      </c>
      <c r="D5" s="160">
        <v>2018</v>
      </c>
      <c r="E5" s="160">
        <v>2017</v>
      </c>
    </row>
    <row r="6" spans="1:5" x14ac:dyDescent="0.25">
      <c r="A6" s="32"/>
      <c r="B6" s="6"/>
      <c r="C6" s="159"/>
      <c r="D6" s="161"/>
      <c r="E6" s="161"/>
    </row>
    <row r="7" spans="1:5" ht="9.75" customHeight="1" x14ac:dyDescent="0.25">
      <c r="A7" s="31"/>
      <c r="B7" s="19"/>
      <c r="C7" s="35"/>
      <c r="D7" s="20"/>
      <c r="E7" s="20"/>
    </row>
    <row r="8" spans="1:5" x14ac:dyDescent="0.25">
      <c r="A8" s="33"/>
      <c r="B8" s="3"/>
      <c r="C8" s="36" t="s">
        <v>146</v>
      </c>
      <c r="D8" s="11"/>
      <c r="E8" s="11"/>
    </row>
    <row r="9" spans="1:5" x14ac:dyDescent="0.25">
      <c r="A9" s="33">
        <v>1</v>
      </c>
      <c r="B9" s="3"/>
      <c r="C9" s="22" t="s">
        <v>147</v>
      </c>
      <c r="D9" s="11">
        <v>1917909.29</v>
      </c>
      <c r="E9" s="11">
        <v>1904288.24</v>
      </c>
    </row>
    <row r="10" spans="1:5" x14ac:dyDescent="0.25">
      <c r="A10" s="33">
        <v>2</v>
      </c>
      <c r="B10" s="3"/>
      <c r="C10" s="22" t="s">
        <v>148</v>
      </c>
      <c r="D10" s="11">
        <v>176995.7</v>
      </c>
      <c r="E10" s="11">
        <v>161741.44</v>
      </c>
    </row>
    <row r="11" spans="1:5" x14ac:dyDescent="0.25">
      <c r="A11" s="33">
        <v>3</v>
      </c>
      <c r="B11" s="12"/>
      <c r="C11" s="22" t="s">
        <v>149</v>
      </c>
      <c r="D11" s="11">
        <f>SUM(D12:D14)</f>
        <v>213201.53</v>
      </c>
      <c r="E11" s="11">
        <f>SUM(E12:E14)</f>
        <v>88667.91</v>
      </c>
    </row>
    <row r="12" spans="1:5" x14ac:dyDescent="0.25">
      <c r="A12" s="33"/>
      <c r="B12" s="3" t="s">
        <v>1</v>
      </c>
      <c r="C12" s="25" t="s">
        <v>150</v>
      </c>
      <c r="D12" s="11">
        <v>186961.28</v>
      </c>
      <c r="E12" s="11">
        <v>62499.54</v>
      </c>
    </row>
    <row r="13" spans="1:5" x14ac:dyDescent="0.25">
      <c r="A13" s="33"/>
      <c r="B13" s="3" t="s">
        <v>2</v>
      </c>
      <c r="C13" s="25" t="s">
        <v>151</v>
      </c>
      <c r="D13" s="11">
        <v>26240.25</v>
      </c>
      <c r="E13" s="11">
        <v>26168.37</v>
      </c>
    </row>
    <row r="14" spans="1:5" x14ac:dyDescent="0.25">
      <c r="A14" s="33"/>
      <c r="B14" s="3" t="s">
        <v>3</v>
      </c>
      <c r="C14" s="25" t="s">
        <v>152</v>
      </c>
      <c r="D14" s="11">
        <v>0</v>
      </c>
      <c r="E14" s="11">
        <v>0</v>
      </c>
    </row>
    <row r="15" spans="1:5" x14ac:dyDescent="0.25">
      <c r="A15" s="33">
        <v>4</v>
      </c>
      <c r="B15" s="3"/>
      <c r="C15" s="22" t="s">
        <v>153</v>
      </c>
      <c r="D15" s="11">
        <f>SUM(D16:D18)</f>
        <v>702033.35</v>
      </c>
      <c r="E15" s="11">
        <f>SUM(E16:E18)</f>
        <v>629151.30000000005</v>
      </c>
    </row>
    <row r="16" spans="1:5" x14ac:dyDescent="0.25">
      <c r="A16" s="33"/>
      <c r="B16" s="3" t="s">
        <v>1</v>
      </c>
      <c r="C16" s="25" t="s">
        <v>154</v>
      </c>
      <c r="D16" s="11">
        <v>160825.03</v>
      </c>
      <c r="E16" s="11">
        <v>171560.65</v>
      </c>
    </row>
    <row r="17" spans="1:5" x14ac:dyDescent="0.25">
      <c r="A17" s="33"/>
      <c r="B17" s="3" t="s">
        <v>2</v>
      </c>
      <c r="C17" s="25" t="s">
        <v>155</v>
      </c>
      <c r="D17" s="11">
        <v>0</v>
      </c>
      <c r="E17" s="11">
        <v>0</v>
      </c>
    </row>
    <row r="18" spans="1:5" x14ac:dyDescent="0.25">
      <c r="A18" s="33"/>
      <c r="B18" s="3" t="s">
        <v>3</v>
      </c>
      <c r="C18" s="25" t="s">
        <v>156</v>
      </c>
      <c r="D18" s="11">
        <v>541208.31999999995</v>
      </c>
      <c r="E18" s="11">
        <v>457590.65</v>
      </c>
    </row>
    <row r="19" spans="1:5" ht="14.25" customHeight="1" x14ac:dyDescent="0.25">
      <c r="A19" s="33">
        <v>5</v>
      </c>
      <c r="B19" s="3"/>
      <c r="C19" s="23" t="s">
        <v>157</v>
      </c>
      <c r="D19" s="11">
        <v>0</v>
      </c>
      <c r="E19" s="11">
        <v>0</v>
      </c>
    </row>
    <row r="20" spans="1:5" x14ac:dyDescent="0.25">
      <c r="A20" s="33">
        <v>6</v>
      </c>
      <c r="B20" s="3"/>
      <c r="C20" s="23" t="s">
        <v>158</v>
      </c>
      <c r="D20" s="11">
        <v>0</v>
      </c>
      <c r="E20" s="11">
        <v>0</v>
      </c>
    </row>
    <row r="21" spans="1:5" x14ac:dyDescent="0.25">
      <c r="A21" s="33">
        <v>7</v>
      </c>
      <c r="B21" s="3"/>
      <c r="C21" s="22" t="s">
        <v>159</v>
      </c>
      <c r="D21" s="11">
        <v>0</v>
      </c>
      <c r="E21" s="11">
        <v>0</v>
      </c>
    </row>
    <row r="22" spans="1:5" x14ac:dyDescent="0.25">
      <c r="A22" s="33">
        <v>8</v>
      </c>
      <c r="B22" s="3"/>
      <c r="C22" s="22" t="s">
        <v>160</v>
      </c>
      <c r="D22" s="43">
        <v>53108.480000000003</v>
      </c>
      <c r="E22" s="43">
        <v>127640.13</v>
      </c>
    </row>
    <row r="23" spans="1:5" x14ac:dyDescent="0.25">
      <c r="A23" s="33"/>
      <c r="B23" s="3"/>
      <c r="C23" s="24" t="s">
        <v>161</v>
      </c>
      <c r="D23" s="15">
        <f>+D9+D10+D11+D15+D19+D20+D21+D22</f>
        <v>3063248.35</v>
      </c>
      <c r="E23" s="15">
        <f>+E9+E10+E11+E15+E19+E20+E21+E22</f>
        <v>2911489.02</v>
      </c>
    </row>
    <row r="24" spans="1:5" ht="9.75" customHeight="1" x14ac:dyDescent="0.25">
      <c r="A24" s="33"/>
      <c r="B24" s="3"/>
      <c r="C24" s="22"/>
      <c r="D24" s="14"/>
      <c r="E24" s="14"/>
    </row>
    <row r="25" spans="1:5" x14ac:dyDescent="0.25">
      <c r="A25" s="33"/>
      <c r="B25" s="3"/>
      <c r="C25" s="36" t="s">
        <v>162</v>
      </c>
      <c r="D25" s="16"/>
      <c r="E25" s="16"/>
    </row>
    <row r="26" spans="1:5" x14ac:dyDescent="0.25">
      <c r="A26" s="33">
        <v>9</v>
      </c>
      <c r="B26" s="3"/>
      <c r="C26" s="37" t="s">
        <v>163</v>
      </c>
      <c r="D26" s="11">
        <v>43943.98</v>
      </c>
      <c r="E26" s="11">
        <v>59645.59</v>
      </c>
    </row>
    <row r="27" spans="1:5" x14ac:dyDescent="0.25">
      <c r="A27" s="33">
        <v>10</v>
      </c>
      <c r="B27" s="3"/>
      <c r="C27" s="22" t="s">
        <v>164</v>
      </c>
      <c r="D27" s="11">
        <v>1230601.1299999999</v>
      </c>
      <c r="E27" s="11">
        <v>1308016.42</v>
      </c>
    </row>
    <row r="28" spans="1:5" x14ac:dyDescent="0.25">
      <c r="A28" s="33">
        <v>11</v>
      </c>
      <c r="B28" s="3"/>
      <c r="C28" s="22" t="s">
        <v>165</v>
      </c>
      <c r="D28" s="11">
        <v>60916.09</v>
      </c>
      <c r="E28" s="11">
        <v>61051.519999999997</v>
      </c>
    </row>
    <row r="29" spans="1:5" x14ac:dyDescent="0.25">
      <c r="A29" s="33">
        <v>12</v>
      </c>
      <c r="B29" s="3"/>
      <c r="C29" s="22" t="s">
        <v>166</v>
      </c>
      <c r="D29" s="11">
        <f>SUM(D30:D32)</f>
        <v>508040.9</v>
      </c>
      <c r="E29" s="11">
        <f>SUM(E30:E32)</f>
        <v>485534.1</v>
      </c>
    </row>
    <row r="30" spans="1:5" x14ac:dyDescent="0.25">
      <c r="A30" s="33"/>
      <c r="B30" s="3" t="s">
        <v>1</v>
      </c>
      <c r="C30" s="25" t="s">
        <v>167</v>
      </c>
      <c r="D30" s="11">
        <v>508040.9</v>
      </c>
      <c r="E30" s="11">
        <v>485534.1</v>
      </c>
    </row>
    <row r="31" spans="1:5" x14ac:dyDescent="0.25">
      <c r="A31" s="33"/>
      <c r="B31" s="3" t="s">
        <v>2</v>
      </c>
      <c r="C31" s="25" t="s">
        <v>168</v>
      </c>
      <c r="D31" s="11">
        <v>0</v>
      </c>
      <c r="E31" s="11">
        <v>0</v>
      </c>
    </row>
    <row r="32" spans="1:5" x14ac:dyDescent="0.25">
      <c r="A32" s="33"/>
      <c r="B32" s="3" t="s">
        <v>3</v>
      </c>
      <c r="C32" s="25" t="s">
        <v>169</v>
      </c>
      <c r="D32" s="11">
        <v>0</v>
      </c>
      <c r="E32" s="11">
        <v>0</v>
      </c>
    </row>
    <row r="33" spans="1:5" x14ac:dyDescent="0.25">
      <c r="A33" s="33">
        <v>13</v>
      </c>
      <c r="B33" s="3"/>
      <c r="C33" s="22" t="s">
        <v>170</v>
      </c>
      <c r="D33" s="11">
        <v>636427.43999999994</v>
      </c>
      <c r="E33" s="11">
        <v>627997.43999999994</v>
      </c>
    </row>
    <row r="34" spans="1:5" x14ac:dyDescent="0.25">
      <c r="A34" s="33">
        <v>14</v>
      </c>
      <c r="B34" s="3"/>
      <c r="C34" s="22" t="s">
        <v>171</v>
      </c>
      <c r="D34" s="11">
        <f>SUM(D35:D38)</f>
        <v>348355.13</v>
      </c>
      <c r="E34" s="11">
        <f>SUM(E35:E38)</f>
        <v>310499.17</v>
      </c>
    </row>
    <row r="35" spans="1:5" x14ac:dyDescent="0.25">
      <c r="A35" s="33" t="s">
        <v>4</v>
      </c>
      <c r="B35" s="3" t="s">
        <v>1</v>
      </c>
      <c r="C35" s="25" t="s">
        <v>172</v>
      </c>
      <c r="D35" s="11">
        <v>11667.19</v>
      </c>
      <c r="E35" s="11">
        <v>11155.24</v>
      </c>
    </row>
    <row r="36" spans="1:5" x14ac:dyDescent="0.25">
      <c r="A36" s="33"/>
      <c r="B36" s="3" t="s">
        <v>2</v>
      </c>
      <c r="C36" s="25" t="s">
        <v>173</v>
      </c>
      <c r="D36" s="11">
        <v>316154.12</v>
      </c>
      <c r="E36" s="11">
        <v>299343.93</v>
      </c>
    </row>
    <row r="37" spans="1:5" x14ac:dyDescent="0.25">
      <c r="A37" s="33"/>
      <c r="B37" s="3" t="s">
        <v>3</v>
      </c>
      <c r="C37" s="25" t="s">
        <v>174</v>
      </c>
      <c r="D37" s="11">
        <v>0</v>
      </c>
      <c r="E37" s="11">
        <v>0</v>
      </c>
    </row>
    <row r="38" spans="1:5" x14ac:dyDescent="0.25">
      <c r="A38" s="33"/>
      <c r="B38" s="3" t="s">
        <v>5</v>
      </c>
      <c r="C38" s="25" t="s">
        <v>175</v>
      </c>
      <c r="D38" s="11">
        <v>20533.82</v>
      </c>
      <c r="E38" s="11">
        <v>0</v>
      </c>
    </row>
    <row r="39" spans="1:5" x14ac:dyDescent="0.25">
      <c r="A39" s="33">
        <v>15</v>
      </c>
      <c r="B39" s="3"/>
      <c r="C39" s="37" t="s">
        <v>176</v>
      </c>
      <c r="D39" s="11">
        <v>0</v>
      </c>
      <c r="E39" s="11">
        <v>0</v>
      </c>
    </row>
    <row r="40" spans="1:5" x14ac:dyDescent="0.25">
      <c r="A40" s="33">
        <v>16</v>
      </c>
      <c r="B40" s="3"/>
      <c r="C40" s="37" t="s">
        <v>177</v>
      </c>
      <c r="D40" s="11">
        <v>0</v>
      </c>
      <c r="E40" s="11">
        <v>0</v>
      </c>
    </row>
    <row r="41" spans="1:5" x14ac:dyDescent="0.25">
      <c r="A41" s="33">
        <v>17</v>
      </c>
      <c r="B41" s="3"/>
      <c r="C41" s="37" t="s">
        <v>178</v>
      </c>
      <c r="D41" s="11">
        <v>30</v>
      </c>
      <c r="E41" s="11">
        <v>307655.3</v>
      </c>
    </row>
    <row r="42" spans="1:5" x14ac:dyDescent="0.25">
      <c r="A42" s="33">
        <v>18</v>
      </c>
      <c r="B42" s="3"/>
      <c r="C42" s="37" t="s">
        <v>179</v>
      </c>
      <c r="D42" s="43">
        <v>38631.07</v>
      </c>
      <c r="E42" s="43">
        <v>52745.37</v>
      </c>
    </row>
    <row r="43" spans="1:5" x14ac:dyDescent="0.25">
      <c r="A43" s="33"/>
      <c r="B43" s="3"/>
      <c r="C43" s="24" t="s">
        <v>180</v>
      </c>
      <c r="D43" s="34">
        <f>+D26+D27+D28+D29+D33+D34+D39+D40+D41+D42</f>
        <v>2866945.74</v>
      </c>
      <c r="E43" s="34">
        <f>+E26+E27+E28+E29+E33+E34+E39+E40+E41+E42</f>
        <v>3213144.91</v>
      </c>
    </row>
    <row r="44" spans="1:5" x14ac:dyDescent="0.25">
      <c r="A44" s="33"/>
      <c r="B44" s="3"/>
      <c r="C44" s="38" t="s">
        <v>181</v>
      </c>
      <c r="D44" s="15">
        <f>+D23-D43</f>
        <v>196302.61</v>
      </c>
      <c r="E44" s="15">
        <f>+E23-E43</f>
        <v>-301655.89</v>
      </c>
    </row>
    <row r="45" spans="1:5" ht="9.75" customHeight="1" x14ac:dyDescent="0.25">
      <c r="A45" s="33"/>
      <c r="B45" s="3"/>
      <c r="C45" s="38"/>
      <c r="D45" s="14"/>
      <c r="E45" s="14"/>
    </row>
    <row r="46" spans="1:5" x14ac:dyDescent="0.25">
      <c r="A46" s="33"/>
      <c r="B46" s="3"/>
      <c r="C46" s="36" t="s">
        <v>182</v>
      </c>
      <c r="D46" s="16"/>
      <c r="E46" s="16"/>
    </row>
    <row r="47" spans="1:5" x14ac:dyDescent="0.25">
      <c r="A47" s="33"/>
      <c r="B47" s="3"/>
      <c r="C47" s="21" t="s">
        <v>183</v>
      </c>
      <c r="D47" s="16"/>
      <c r="E47" s="16"/>
    </row>
    <row r="48" spans="1:5" x14ac:dyDescent="0.25">
      <c r="A48" s="33">
        <v>19</v>
      </c>
      <c r="B48" s="3"/>
      <c r="C48" s="22" t="s">
        <v>184</v>
      </c>
      <c r="D48" s="11">
        <f>SUM(D49:D51)</f>
        <v>0</v>
      </c>
      <c r="E48" s="11">
        <f>SUM(E49:E51)</f>
        <v>0</v>
      </c>
    </row>
    <row r="49" spans="1:5" x14ac:dyDescent="0.25">
      <c r="A49" s="33"/>
      <c r="B49" s="3" t="s">
        <v>1</v>
      </c>
      <c r="C49" s="25" t="s">
        <v>185</v>
      </c>
      <c r="D49" s="11">
        <v>0</v>
      </c>
      <c r="E49" s="11">
        <v>0</v>
      </c>
    </row>
    <row r="50" spans="1:5" x14ac:dyDescent="0.25">
      <c r="A50" s="33"/>
      <c r="B50" s="3" t="s">
        <v>2</v>
      </c>
      <c r="C50" s="25" t="s">
        <v>186</v>
      </c>
      <c r="D50" s="11">
        <v>0</v>
      </c>
      <c r="E50" s="11">
        <v>0</v>
      </c>
    </row>
    <row r="51" spans="1:5" x14ac:dyDescent="0.25">
      <c r="A51" s="33"/>
      <c r="B51" s="3" t="s">
        <v>3</v>
      </c>
      <c r="C51" s="25" t="s">
        <v>6</v>
      </c>
      <c r="D51" s="11">
        <v>0</v>
      </c>
      <c r="E51" s="11">
        <v>0</v>
      </c>
    </row>
    <row r="52" spans="1:5" x14ac:dyDescent="0.25">
      <c r="A52" s="33">
        <v>20</v>
      </c>
      <c r="B52" s="3"/>
      <c r="C52" s="22" t="s">
        <v>187</v>
      </c>
      <c r="D52" s="43">
        <v>0.1</v>
      </c>
      <c r="E52" s="43">
        <v>0.09</v>
      </c>
    </row>
    <row r="53" spans="1:5" x14ac:dyDescent="0.25">
      <c r="A53" s="33"/>
      <c r="B53" s="3"/>
      <c r="C53" s="24" t="s">
        <v>188</v>
      </c>
      <c r="D53" s="13">
        <f>+D48+D52</f>
        <v>0.1</v>
      </c>
      <c r="E53" s="13">
        <f>+E48+E52</f>
        <v>0.09</v>
      </c>
    </row>
    <row r="54" spans="1:5" x14ac:dyDescent="0.25">
      <c r="A54" s="33"/>
      <c r="B54" s="3"/>
      <c r="C54" s="21" t="s">
        <v>189</v>
      </c>
      <c r="D54" s="14"/>
      <c r="E54" s="14"/>
    </row>
    <row r="55" spans="1:5" x14ac:dyDescent="0.25">
      <c r="A55" s="33">
        <v>21</v>
      </c>
      <c r="B55" s="3"/>
      <c r="C55" s="22" t="s">
        <v>190</v>
      </c>
      <c r="D55" s="11">
        <f>SUM(D56:D57)</f>
        <v>101212.61</v>
      </c>
      <c r="E55" s="11">
        <f>SUM(E56:E57)</f>
        <v>103963.21</v>
      </c>
    </row>
    <row r="56" spans="1:5" x14ac:dyDescent="0.25">
      <c r="A56" s="33"/>
      <c r="B56" s="3" t="s">
        <v>1</v>
      </c>
      <c r="C56" s="25" t="s">
        <v>191</v>
      </c>
      <c r="D56" s="11">
        <v>101212.61</v>
      </c>
      <c r="E56" s="11">
        <v>103963.21</v>
      </c>
    </row>
    <row r="57" spans="1:5" x14ac:dyDescent="0.25">
      <c r="A57" s="33"/>
      <c r="B57" s="3" t="s">
        <v>2</v>
      </c>
      <c r="C57" s="25" t="s">
        <v>192</v>
      </c>
      <c r="D57" s="43">
        <v>0</v>
      </c>
      <c r="E57" s="43">
        <v>0</v>
      </c>
    </row>
    <row r="58" spans="1:5" x14ac:dyDescent="0.25">
      <c r="A58" s="33"/>
      <c r="B58" s="3"/>
      <c r="C58" s="24" t="s">
        <v>193</v>
      </c>
      <c r="D58" s="14">
        <f>+D55</f>
        <v>101212.61</v>
      </c>
      <c r="E58" s="14">
        <f>+E55</f>
        <v>103963.21</v>
      </c>
    </row>
    <row r="59" spans="1:5" ht="9.75" customHeight="1" x14ac:dyDescent="0.25">
      <c r="A59" s="33"/>
      <c r="B59" s="3"/>
      <c r="C59" s="24"/>
      <c r="D59" s="44"/>
      <c r="E59" s="44"/>
    </row>
    <row r="60" spans="1:5" x14ac:dyDescent="0.25">
      <c r="A60" s="33"/>
      <c r="B60" s="3"/>
      <c r="C60" s="24" t="s">
        <v>194</v>
      </c>
      <c r="D60" s="15">
        <f>+D53-D58</f>
        <v>-101212.51</v>
      </c>
      <c r="E60" s="15">
        <f>+E53-E58</f>
        <v>-103963.12</v>
      </c>
    </row>
    <row r="61" spans="1:5" x14ac:dyDescent="0.25">
      <c r="A61" s="33"/>
      <c r="B61" s="3"/>
      <c r="C61" s="24"/>
      <c r="D61" s="14"/>
      <c r="E61" s="14"/>
    </row>
    <row r="62" spans="1:5" x14ac:dyDescent="0.25">
      <c r="A62" s="33"/>
      <c r="B62" s="3"/>
      <c r="C62" s="39" t="s">
        <v>195</v>
      </c>
      <c r="D62" s="17"/>
      <c r="E62" s="17"/>
    </row>
    <row r="63" spans="1:5" x14ac:dyDescent="0.25">
      <c r="A63" s="33">
        <v>22</v>
      </c>
      <c r="B63" s="3"/>
      <c r="C63" s="26" t="s">
        <v>196</v>
      </c>
      <c r="D63" s="11">
        <v>0</v>
      </c>
      <c r="E63" s="11">
        <v>0</v>
      </c>
    </row>
    <row r="64" spans="1:5" x14ac:dyDescent="0.25">
      <c r="A64" s="33">
        <v>23</v>
      </c>
      <c r="B64" s="3"/>
      <c r="C64" s="26" t="s">
        <v>197</v>
      </c>
      <c r="D64" s="43">
        <v>0</v>
      </c>
      <c r="E64" s="43">
        <v>0</v>
      </c>
    </row>
    <row r="65" spans="1:5" x14ac:dyDescent="0.25">
      <c r="A65" s="33"/>
      <c r="B65" s="3"/>
      <c r="C65" s="24" t="s">
        <v>198</v>
      </c>
      <c r="D65" s="15">
        <f>+D63-D64</f>
        <v>0</v>
      </c>
      <c r="E65" s="15">
        <f>+E63-E64</f>
        <v>0</v>
      </c>
    </row>
    <row r="66" spans="1:5" ht="18.75" customHeight="1" x14ac:dyDescent="0.25">
      <c r="A66" s="33"/>
      <c r="B66" s="3"/>
      <c r="C66" s="36" t="s">
        <v>199</v>
      </c>
      <c r="D66" s="14"/>
      <c r="E66" s="14"/>
    </row>
    <row r="67" spans="1:5" x14ac:dyDescent="0.25">
      <c r="A67" s="33">
        <v>24</v>
      </c>
      <c r="B67" s="3"/>
      <c r="C67" s="26" t="s">
        <v>200</v>
      </c>
      <c r="D67" s="11">
        <f>SUM(D68:D72)</f>
        <v>396123.67</v>
      </c>
      <c r="E67" s="11">
        <f>SUM(E68:E72)</f>
        <v>160551.72</v>
      </c>
    </row>
    <row r="68" spans="1:5" x14ac:dyDescent="0.25">
      <c r="A68" s="33"/>
      <c r="B68" s="3" t="s">
        <v>1</v>
      </c>
      <c r="C68" s="25" t="s">
        <v>215</v>
      </c>
      <c r="D68" s="11">
        <v>0</v>
      </c>
      <c r="E68" s="11">
        <v>0</v>
      </c>
    </row>
    <row r="69" spans="1:5" x14ac:dyDescent="0.25">
      <c r="A69" s="33"/>
      <c r="B69" s="3" t="s">
        <v>2</v>
      </c>
      <c r="C69" s="40" t="s">
        <v>201</v>
      </c>
      <c r="D69" s="11">
        <v>0</v>
      </c>
      <c r="E69" s="11">
        <v>0</v>
      </c>
    </row>
    <row r="70" spans="1:5" x14ac:dyDescent="0.25">
      <c r="A70" s="33" t="s">
        <v>4</v>
      </c>
      <c r="B70" s="3" t="s">
        <v>3</v>
      </c>
      <c r="C70" s="40" t="s">
        <v>202</v>
      </c>
      <c r="D70" s="11">
        <v>305209.01</v>
      </c>
      <c r="E70" s="11">
        <v>128541.72</v>
      </c>
    </row>
    <row r="71" spans="1:5" x14ac:dyDescent="0.25">
      <c r="A71" s="33" t="s">
        <v>4</v>
      </c>
      <c r="B71" s="3" t="s">
        <v>5</v>
      </c>
      <c r="C71" s="25" t="s">
        <v>203</v>
      </c>
      <c r="D71" s="11">
        <v>90914.66</v>
      </c>
      <c r="E71" s="11">
        <v>32010</v>
      </c>
    </row>
    <row r="72" spans="1:5" x14ac:dyDescent="0.25">
      <c r="A72" s="33"/>
      <c r="B72" s="3" t="s">
        <v>7</v>
      </c>
      <c r="C72" s="25" t="s">
        <v>204</v>
      </c>
      <c r="D72" s="43">
        <v>0</v>
      </c>
      <c r="E72" s="43">
        <v>0</v>
      </c>
    </row>
    <row r="73" spans="1:5" x14ac:dyDescent="0.25">
      <c r="A73" s="33"/>
      <c r="B73" s="3"/>
      <c r="C73" s="24" t="s">
        <v>205</v>
      </c>
      <c r="D73" s="15">
        <f>+D67</f>
        <v>396123.67</v>
      </c>
      <c r="E73" s="15">
        <f>+E67</f>
        <v>160551.72</v>
      </c>
    </row>
    <row r="74" spans="1:5" x14ac:dyDescent="0.25">
      <c r="A74" s="33">
        <v>25</v>
      </c>
      <c r="B74" s="3"/>
      <c r="C74" s="26" t="s">
        <v>206</v>
      </c>
      <c r="D74" s="20">
        <f>SUM(D75:D78)</f>
        <v>71477.45</v>
      </c>
      <c r="E74" s="20">
        <f>SUM(E75:E78)</f>
        <v>457236.85</v>
      </c>
    </row>
    <row r="75" spans="1:5" x14ac:dyDescent="0.25">
      <c r="A75" s="33"/>
      <c r="B75" s="3" t="s">
        <v>1</v>
      </c>
      <c r="C75" s="40" t="s">
        <v>207</v>
      </c>
      <c r="D75" s="11">
        <v>0</v>
      </c>
      <c r="E75" s="11">
        <v>0</v>
      </c>
    </row>
    <row r="76" spans="1:5" x14ac:dyDescent="0.25">
      <c r="A76" s="33" t="s">
        <v>4</v>
      </c>
      <c r="B76" s="3" t="s">
        <v>2</v>
      </c>
      <c r="C76" s="40" t="s">
        <v>208</v>
      </c>
      <c r="D76" s="11">
        <v>71477.45</v>
      </c>
      <c r="E76" s="11">
        <v>457236.85</v>
      </c>
    </row>
    <row r="77" spans="1:5" x14ac:dyDescent="0.25">
      <c r="A77" s="33" t="s">
        <v>4</v>
      </c>
      <c r="B77" s="3" t="s">
        <v>3</v>
      </c>
      <c r="C77" s="25" t="s">
        <v>209</v>
      </c>
      <c r="D77" s="11">
        <v>0</v>
      </c>
      <c r="E77" s="11">
        <v>0</v>
      </c>
    </row>
    <row r="78" spans="1:5" x14ac:dyDescent="0.25">
      <c r="A78" s="33" t="s">
        <v>4</v>
      </c>
      <c r="B78" s="3" t="s">
        <v>5</v>
      </c>
      <c r="C78" s="25" t="s">
        <v>210</v>
      </c>
      <c r="D78" s="43">
        <v>0</v>
      </c>
      <c r="E78" s="43">
        <v>0</v>
      </c>
    </row>
    <row r="79" spans="1:5" x14ac:dyDescent="0.25">
      <c r="A79" s="33"/>
      <c r="B79" s="3"/>
      <c r="C79" s="24" t="s">
        <v>211</v>
      </c>
      <c r="D79" s="15">
        <f>+D74</f>
        <v>71477.45</v>
      </c>
      <c r="E79" s="15">
        <f>+E74</f>
        <v>457236.85</v>
      </c>
    </row>
    <row r="80" spans="1:5" ht="9.75" customHeight="1" x14ac:dyDescent="0.25">
      <c r="A80" s="33"/>
      <c r="B80" s="3"/>
      <c r="C80" s="24"/>
      <c r="D80" s="13"/>
      <c r="E80" s="13"/>
    </row>
    <row r="81" spans="1:5" x14ac:dyDescent="0.25">
      <c r="A81" s="33"/>
      <c r="B81" s="3"/>
      <c r="C81" s="24" t="s">
        <v>212</v>
      </c>
      <c r="D81" s="15">
        <f>+D73-D79</f>
        <v>324646.21999999997</v>
      </c>
      <c r="E81" s="15">
        <f>+E73-E79</f>
        <v>-296685.13</v>
      </c>
    </row>
    <row r="82" spans="1:5" x14ac:dyDescent="0.25">
      <c r="A82" s="33"/>
      <c r="B82" s="3"/>
      <c r="C82" s="24" t="s">
        <v>213</v>
      </c>
      <c r="D82" s="13">
        <f>+D44+D60+D65+D81</f>
        <v>419736.32000000001</v>
      </c>
      <c r="E82" s="13">
        <f>+E44+E60+E65+E81</f>
        <v>-702304.14</v>
      </c>
    </row>
    <row r="83" spans="1:5" x14ac:dyDescent="0.25">
      <c r="A83" s="33"/>
      <c r="B83" s="3"/>
      <c r="C83" s="24"/>
      <c r="D83" s="14"/>
      <c r="E83" s="14"/>
    </row>
    <row r="84" spans="1:5" ht="18.75" customHeight="1" x14ac:dyDescent="0.25">
      <c r="A84" s="33">
        <v>26</v>
      </c>
      <c r="B84" s="3"/>
      <c r="C84" s="41" t="s">
        <v>239</v>
      </c>
      <c r="D84" s="43">
        <v>42014.07</v>
      </c>
      <c r="E84" s="43">
        <v>45756.5</v>
      </c>
    </row>
    <row r="85" spans="1:5" x14ac:dyDescent="0.25">
      <c r="A85" s="32">
        <v>27</v>
      </c>
      <c r="B85" s="7"/>
      <c r="C85" s="42" t="s">
        <v>214</v>
      </c>
      <c r="D85" s="15">
        <f>+D82-D84</f>
        <v>377722.25</v>
      </c>
      <c r="E85" s="15">
        <f>+E82-E84</f>
        <v>-748060.64</v>
      </c>
    </row>
    <row r="86" spans="1:5" x14ac:dyDescent="0.25">
      <c r="B86" s="132"/>
    </row>
  </sheetData>
  <sheetProtection sheet="1" objects="1" scenarios="1"/>
  <mergeCells count="4">
    <mergeCell ref="C5:C6"/>
    <mergeCell ref="D5:D6"/>
    <mergeCell ref="E5:E6"/>
    <mergeCell ref="A3:E3"/>
  </mergeCells>
  <phoneticPr fontId="0" type="noConversion"/>
  <printOptions horizontalCentered="1"/>
  <pageMargins left="0.15748031496062992" right="0.15748031496062992" top="0.59055118110236227" bottom="0.47244094488188981" header="0.35433070866141736" footer="0.31496062992125984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tabSelected="1" zoomScale="70" zoomScaleNormal="70" zoomScaleSheetLayoutView="40" workbookViewId="0">
      <pane xSplit="2" ySplit="7" topLeftCell="K8" activePane="bottomRight" state="frozen"/>
      <selection activeCell="A3" sqref="A3:E3"/>
      <selection pane="topRight" activeCell="A3" sqref="A3:E3"/>
      <selection pane="bottomLeft" activeCell="A3" sqref="A3:E3"/>
      <selection pane="bottomRight" activeCell="S12" sqref="S12"/>
    </sheetView>
  </sheetViews>
  <sheetFormatPr defaultColWidth="7.5703125" defaultRowHeight="12.75" x14ac:dyDescent="0.2"/>
  <cols>
    <col min="1" max="1" width="14.85546875" style="77" bestFit="1" customWidth="1"/>
    <col min="2" max="2" width="59.85546875" style="151" customWidth="1"/>
    <col min="3" max="17" width="10.7109375" style="77" customWidth="1"/>
    <col min="18" max="18" width="10.7109375" style="90" customWidth="1"/>
    <col min="19" max="19" width="14.85546875" style="77" bestFit="1" customWidth="1"/>
    <col min="20" max="20" width="59.85546875" style="151" customWidth="1"/>
    <col min="21" max="21" width="13.7109375" style="77" customWidth="1"/>
    <col min="22" max="22" width="13.7109375" style="90" customWidth="1"/>
    <col min="23" max="23" width="13.7109375" style="77" customWidth="1"/>
    <col min="24" max="24" width="13.7109375" style="90" customWidth="1"/>
    <col min="25" max="28" width="13.7109375" style="77" customWidth="1"/>
    <col min="29" max="29" width="13.7109375" style="90" customWidth="1"/>
    <col min="30" max="30" width="13.7109375" style="77" customWidth="1"/>
    <col min="31" max="32" width="13.7109375" style="90" customWidth="1"/>
    <col min="33" max="258" width="7.5703125" style="77"/>
    <col min="259" max="259" width="14.85546875" style="77" bestFit="1" customWidth="1"/>
    <col min="260" max="260" width="59.85546875" style="77" customWidth="1"/>
    <col min="261" max="288" width="10.7109375" style="77" customWidth="1"/>
    <col min="289" max="514" width="7.5703125" style="77"/>
    <col min="515" max="515" width="14.85546875" style="77" bestFit="1" customWidth="1"/>
    <col min="516" max="516" width="59.85546875" style="77" customWidth="1"/>
    <col min="517" max="544" width="10.7109375" style="77" customWidth="1"/>
    <col min="545" max="770" width="7.5703125" style="77"/>
    <col min="771" max="771" width="14.85546875" style="77" bestFit="1" customWidth="1"/>
    <col min="772" max="772" width="59.85546875" style="77" customWidth="1"/>
    <col min="773" max="800" width="10.7109375" style="77" customWidth="1"/>
    <col min="801" max="1026" width="7.5703125" style="77"/>
    <col min="1027" max="1027" width="14.85546875" style="77" bestFit="1" customWidth="1"/>
    <col min="1028" max="1028" width="59.85546875" style="77" customWidth="1"/>
    <col min="1029" max="1056" width="10.7109375" style="77" customWidth="1"/>
    <col min="1057" max="1282" width="7.5703125" style="77"/>
    <col min="1283" max="1283" width="14.85546875" style="77" bestFit="1" customWidth="1"/>
    <col min="1284" max="1284" width="59.85546875" style="77" customWidth="1"/>
    <col min="1285" max="1312" width="10.7109375" style="77" customWidth="1"/>
    <col min="1313" max="1538" width="7.5703125" style="77"/>
    <col min="1539" max="1539" width="14.85546875" style="77" bestFit="1" customWidth="1"/>
    <col min="1540" max="1540" width="59.85546875" style="77" customWidth="1"/>
    <col min="1541" max="1568" width="10.7109375" style="77" customWidth="1"/>
    <col min="1569" max="1794" width="7.5703125" style="77"/>
    <col min="1795" max="1795" width="14.85546875" style="77" bestFit="1" customWidth="1"/>
    <col min="1796" max="1796" width="59.85546875" style="77" customWidth="1"/>
    <col min="1797" max="1824" width="10.7109375" style="77" customWidth="1"/>
    <col min="1825" max="2050" width="7.5703125" style="77"/>
    <col min="2051" max="2051" width="14.85546875" style="77" bestFit="1" customWidth="1"/>
    <col min="2052" max="2052" width="59.85546875" style="77" customWidth="1"/>
    <col min="2053" max="2080" width="10.7109375" style="77" customWidth="1"/>
    <col min="2081" max="2306" width="7.5703125" style="77"/>
    <col min="2307" max="2307" width="14.85546875" style="77" bestFit="1" customWidth="1"/>
    <col min="2308" max="2308" width="59.85546875" style="77" customWidth="1"/>
    <col min="2309" max="2336" width="10.7109375" style="77" customWidth="1"/>
    <col min="2337" max="2562" width="7.5703125" style="77"/>
    <col min="2563" max="2563" width="14.85546875" style="77" bestFit="1" customWidth="1"/>
    <col min="2564" max="2564" width="59.85546875" style="77" customWidth="1"/>
    <col min="2565" max="2592" width="10.7109375" style="77" customWidth="1"/>
    <col min="2593" max="2818" width="7.5703125" style="77"/>
    <col min="2819" max="2819" width="14.85546875" style="77" bestFit="1" customWidth="1"/>
    <col min="2820" max="2820" width="59.85546875" style="77" customWidth="1"/>
    <col min="2821" max="2848" width="10.7109375" style="77" customWidth="1"/>
    <col min="2849" max="3074" width="7.5703125" style="77"/>
    <col min="3075" max="3075" width="14.85546875" style="77" bestFit="1" customWidth="1"/>
    <col min="3076" max="3076" width="59.85546875" style="77" customWidth="1"/>
    <col min="3077" max="3104" width="10.7109375" style="77" customWidth="1"/>
    <col min="3105" max="3330" width="7.5703125" style="77"/>
    <col min="3331" max="3331" width="14.85546875" style="77" bestFit="1" customWidth="1"/>
    <col min="3332" max="3332" width="59.85546875" style="77" customWidth="1"/>
    <col min="3333" max="3360" width="10.7109375" style="77" customWidth="1"/>
    <col min="3361" max="3586" width="7.5703125" style="77"/>
    <col min="3587" max="3587" width="14.85546875" style="77" bestFit="1" customWidth="1"/>
    <col min="3588" max="3588" width="59.85546875" style="77" customWidth="1"/>
    <col min="3589" max="3616" width="10.7109375" style="77" customWidth="1"/>
    <col min="3617" max="3842" width="7.5703125" style="77"/>
    <col min="3843" max="3843" width="14.85546875" style="77" bestFit="1" customWidth="1"/>
    <col min="3844" max="3844" width="59.85546875" style="77" customWidth="1"/>
    <col min="3845" max="3872" width="10.7109375" style="77" customWidth="1"/>
    <col min="3873" max="4098" width="7.5703125" style="77"/>
    <col min="4099" max="4099" width="14.85546875" style="77" bestFit="1" customWidth="1"/>
    <col min="4100" max="4100" width="59.85546875" style="77" customWidth="1"/>
    <col min="4101" max="4128" width="10.7109375" style="77" customWidth="1"/>
    <col min="4129" max="4354" width="7.5703125" style="77"/>
    <col min="4355" max="4355" width="14.85546875" style="77" bestFit="1" customWidth="1"/>
    <col min="4356" max="4356" width="59.85546875" style="77" customWidth="1"/>
    <col min="4357" max="4384" width="10.7109375" style="77" customWidth="1"/>
    <col min="4385" max="4610" width="7.5703125" style="77"/>
    <col min="4611" max="4611" width="14.85546875" style="77" bestFit="1" customWidth="1"/>
    <col min="4612" max="4612" width="59.85546875" style="77" customWidth="1"/>
    <col min="4613" max="4640" width="10.7109375" style="77" customWidth="1"/>
    <col min="4641" max="4866" width="7.5703125" style="77"/>
    <col min="4867" max="4867" width="14.85546875" style="77" bestFit="1" customWidth="1"/>
    <col min="4868" max="4868" width="59.85546875" style="77" customWidth="1"/>
    <col min="4869" max="4896" width="10.7109375" style="77" customWidth="1"/>
    <col min="4897" max="5122" width="7.5703125" style="77"/>
    <col min="5123" max="5123" width="14.85546875" style="77" bestFit="1" customWidth="1"/>
    <col min="5124" max="5124" width="59.85546875" style="77" customWidth="1"/>
    <col min="5125" max="5152" width="10.7109375" style="77" customWidth="1"/>
    <col min="5153" max="5378" width="7.5703125" style="77"/>
    <col min="5379" max="5379" width="14.85546875" style="77" bestFit="1" customWidth="1"/>
    <col min="5380" max="5380" width="59.85546875" style="77" customWidth="1"/>
    <col min="5381" max="5408" width="10.7109375" style="77" customWidth="1"/>
    <col min="5409" max="5634" width="7.5703125" style="77"/>
    <col min="5635" max="5635" width="14.85546875" style="77" bestFit="1" customWidth="1"/>
    <col min="5636" max="5636" width="59.85546875" style="77" customWidth="1"/>
    <col min="5637" max="5664" width="10.7109375" style="77" customWidth="1"/>
    <col min="5665" max="5890" width="7.5703125" style="77"/>
    <col min="5891" max="5891" width="14.85546875" style="77" bestFit="1" customWidth="1"/>
    <col min="5892" max="5892" width="59.85546875" style="77" customWidth="1"/>
    <col min="5893" max="5920" width="10.7109375" style="77" customWidth="1"/>
    <col min="5921" max="6146" width="7.5703125" style="77"/>
    <col min="6147" max="6147" width="14.85546875" style="77" bestFit="1" customWidth="1"/>
    <col min="6148" max="6148" width="59.85546875" style="77" customWidth="1"/>
    <col min="6149" max="6176" width="10.7109375" style="77" customWidth="1"/>
    <col min="6177" max="6402" width="7.5703125" style="77"/>
    <col min="6403" max="6403" width="14.85546875" style="77" bestFit="1" customWidth="1"/>
    <col min="6404" max="6404" width="59.85546875" style="77" customWidth="1"/>
    <col min="6405" max="6432" width="10.7109375" style="77" customWidth="1"/>
    <col min="6433" max="6658" width="7.5703125" style="77"/>
    <col min="6659" max="6659" width="14.85546875" style="77" bestFit="1" customWidth="1"/>
    <col min="6660" max="6660" width="59.85546875" style="77" customWidth="1"/>
    <col min="6661" max="6688" width="10.7109375" style="77" customWidth="1"/>
    <col min="6689" max="6914" width="7.5703125" style="77"/>
    <col min="6915" max="6915" width="14.85546875" style="77" bestFit="1" customWidth="1"/>
    <col min="6916" max="6916" width="59.85546875" style="77" customWidth="1"/>
    <col min="6917" max="6944" width="10.7109375" style="77" customWidth="1"/>
    <col min="6945" max="7170" width="7.5703125" style="77"/>
    <col min="7171" max="7171" width="14.85546875" style="77" bestFit="1" customWidth="1"/>
    <col min="7172" max="7172" width="59.85546875" style="77" customWidth="1"/>
    <col min="7173" max="7200" width="10.7109375" style="77" customWidth="1"/>
    <col min="7201" max="7426" width="7.5703125" style="77"/>
    <col min="7427" max="7427" width="14.85546875" style="77" bestFit="1" customWidth="1"/>
    <col min="7428" max="7428" width="59.85546875" style="77" customWidth="1"/>
    <col min="7429" max="7456" width="10.7109375" style="77" customWidth="1"/>
    <col min="7457" max="7682" width="7.5703125" style="77"/>
    <col min="7683" max="7683" width="14.85546875" style="77" bestFit="1" customWidth="1"/>
    <col min="7684" max="7684" width="59.85546875" style="77" customWidth="1"/>
    <col min="7685" max="7712" width="10.7109375" style="77" customWidth="1"/>
    <col min="7713" max="7938" width="7.5703125" style="77"/>
    <col min="7939" max="7939" width="14.85546875" style="77" bestFit="1" customWidth="1"/>
    <col min="7940" max="7940" width="59.85546875" style="77" customWidth="1"/>
    <col min="7941" max="7968" width="10.7109375" style="77" customWidth="1"/>
    <col min="7969" max="8194" width="7.5703125" style="77"/>
    <col min="8195" max="8195" width="14.85546875" style="77" bestFit="1" customWidth="1"/>
    <col min="8196" max="8196" width="59.85546875" style="77" customWidth="1"/>
    <col min="8197" max="8224" width="10.7109375" style="77" customWidth="1"/>
    <col min="8225" max="8450" width="7.5703125" style="77"/>
    <col min="8451" max="8451" width="14.85546875" style="77" bestFit="1" customWidth="1"/>
    <col min="8452" max="8452" width="59.85546875" style="77" customWidth="1"/>
    <col min="8453" max="8480" width="10.7109375" style="77" customWidth="1"/>
    <col min="8481" max="8706" width="7.5703125" style="77"/>
    <col min="8707" max="8707" width="14.85546875" style="77" bestFit="1" customWidth="1"/>
    <col min="8708" max="8708" width="59.85546875" style="77" customWidth="1"/>
    <col min="8709" max="8736" width="10.7109375" style="77" customWidth="1"/>
    <col min="8737" max="8962" width="7.5703125" style="77"/>
    <col min="8963" max="8963" width="14.85546875" style="77" bestFit="1" customWidth="1"/>
    <col min="8964" max="8964" width="59.85546875" style="77" customWidth="1"/>
    <col min="8965" max="8992" width="10.7109375" style="77" customWidth="1"/>
    <col min="8993" max="9218" width="7.5703125" style="77"/>
    <col min="9219" max="9219" width="14.85546875" style="77" bestFit="1" customWidth="1"/>
    <col min="9220" max="9220" width="59.85546875" style="77" customWidth="1"/>
    <col min="9221" max="9248" width="10.7109375" style="77" customWidth="1"/>
    <col min="9249" max="9474" width="7.5703125" style="77"/>
    <col min="9475" max="9475" width="14.85546875" style="77" bestFit="1" customWidth="1"/>
    <col min="9476" max="9476" width="59.85546875" style="77" customWidth="1"/>
    <col min="9477" max="9504" width="10.7109375" style="77" customWidth="1"/>
    <col min="9505" max="9730" width="7.5703125" style="77"/>
    <col min="9731" max="9731" width="14.85546875" style="77" bestFit="1" customWidth="1"/>
    <col min="9732" max="9732" width="59.85546875" style="77" customWidth="1"/>
    <col min="9733" max="9760" width="10.7109375" style="77" customWidth="1"/>
    <col min="9761" max="9986" width="7.5703125" style="77"/>
    <col min="9987" max="9987" width="14.85546875" style="77" bestFit="1" customWidth="1"/>
    <col min="9988" max="9988" width="59.85546875" style="77" customWidth="1"/>
    <col min="9989" max="10016" width="10.7109375" style="77" customWidth="1"/>
    <col min="10017" max="10242" width="7.5703125" style="77"/>
    <col min="10243" max="10243" width="14.85546875" style="77" bestFit="1" customWidth="1"/>
    <col min="10244" max="10244" width="59.85546875" style="77" customWidth="1"/>
    <col min="10245" max="10272" width="10.7109375" style="77" customWidth="1"/>
    <col min="10273" max="10498" width="7.5703125" style="77"/>
    <col min="10499" max="10499" width="14.85546875" style="77" bestFit="1" customWidth="1"/>
    <col min="10500" max="10500" width="59.85546875" style="77" customWidth="1"/>
    <col min="10501" max="10528" width="10.7109375" style="77" customWidth="1"/>
    <col min="10529" max="10754" width="7.5703125" style="77"/>
    <col min="10755" max="10755" width="14.85546875" style="77" bestFit="1" customWidth="1"/>
    <col min="10756" max="10756" width="59.85546875" style="77" customWidth="1"/>
    <col min="10757" max="10784" width="10.7109375" style="77" customWidth="1"/>
    <col min="10785" max="11010" width="7.5703125" style="77"/>
    <col min="11011" max="11011" width="14.85546875" style="77" bestFit="1" customWidth="1"/>
    <col min="11012" max="11012" width="59.85546875" style="77" customWidth="1"/>
    <col min="11013" max="11040" width="10.7109375" style="77" customWidth="1"/>
    <col min="11041" max="11266" width="7.5703125" style="77"/>
    <col min="11267" max="11267" width="14.85546875" style="77" bestFit="1" customWidth="1"/>
    <col min="11268" max="11268" width="59.85546875" style="77" customWidth="1"/>
    <col min="11269" max="11296" width="10.7109375" style="77" customWidth="1"/>
    <col min="11297" max="11522" width="7.5703125" style="77"/>
    <col min="11523" max="11523" width="14.85546875" style="77" bestFit="1" customWidth="1"/>
    <col min="11524" max="11524" width="59.85546875" style="77" customWidth="1"/>
    <col min="11525" max="11552" width="10.7109375" style="77" customWidth="1"/>
    <col min="11553" max="11778" width="7.5703125" style="77"/>
    <col min="11779" max="11779" width="14.85546875" style="77" bestFit="1" customWidth="1"/>
    <col min="11780" max="11780" width="59.85546875" style="77" customWidth="1"/>
    <col min="11781" max="11808" width="10.7109375" style="77" customWidth="1"/>
    <col min="11809" max="12034" width="7.5703125" style="77"/>
    <col min="12035" max="12035" width="14.85546875" style="77" bestFit="1" customWidth="1"/>
    <col min="12036" max="12036" width="59.85546875" style="77" customWidth="1"/>
    <col min="12037" max="12064" width="10.7109375" style="77" customWidth="1"/>
    <col min="12065" max="12290" width="7.5703125" style="77"/>
    <col min="12291" max="12291" width="14.85546875" style="77" bestFit="1" customWidth="1"/>
    <col min="12292" max="12292" width="59.85546875" style="77" customWidth="1"/>
    <col min="12293" max="12320" width="10.7109375" style="77" customWidth="1"/>
    <col min="12321" max="12546" width="7.5703125" style="77"/>
    <col min="12547" max="12547" width="14.85546875" style="77" bestFit="1" customWidth="1"/>
    <col min="12548" max="12548" width="59.85546875" style="77" customWidth="1"/>
    <col min="12549" max="12576" width="10.7109375" style="77" customWidth="1"/>
    <col min="12577" max="12802" width="7.5703125" style="77"/>
    <col min="12803" max="12803" width="14.85546875" style="77" bestFit="1" customWidth="1"/>
    <col min="12804" max="12804" width="59.85546875" style="77" customWidth="1"/>
    <col min="12805" max="12832" width="10.7109375" style="77" customWidth="1"/>
    <col min="12833" max="13058" width="7.5703125" style="77"/>
    <col min="13059" max="13059" width="14.85546875" style="77" bestFit="1" customWidth="1"/>
    <col min="13060" max="13060" width="59.85546875" style="77" customWidth="1"/>
    <col min="13061" max="13088" width="10.7109375" style="77" customWidth="1"/>
    <col min="13089" max="13314" width="7.5703125" style="77"/>
    <col min="13315" max="13315" width="14.85546875" style="77" bestFit="1" customWidth="1"/>
    <col min="13316" max="13316" width="59.85546875" style="77" customWidth="1"/>
    <col min="13317" max="13344" width="10.7109375" style="77" customWidth="1"/>
    <col min="13345" max="13570" width="7.5703125" style="77"/>
    <col min="13571" max="13571" width="14.85546875" style="77" bestFit="1" customWidth="1"/>
    <col min="13572" max="13572" width="59.85546875" style="77" customWidth="1"/>
    <col min="13573" max="13600" width="10.7109375" style="77" customWidth="1"/>
    <col min="13601" max="13826" width="7.5703125" style="77"/>
    <col min="13827" max="13827" width="14.85546875" style="77" bestFit="1" customWidth="1"/>
    <col min="13828" max="13828" width="59.85546875" style="77" customWidth="1"/>
    <col min="13829" max="13856" width="10.7109375" style="77" customWidth="1"/>
    <col min="13857" max="14082" width="7.5703125" style="77"/>
    <col min="14083" max="14083" width="14.85546875" style="77" bestFit="1" customWidth="1"/>
    <col min="14084" max="14084" width="59.85546875" style="77" customWidth="1"/>
    <col min="14085" max="14112" width="10.7109375" style="77" customWidth="1"/>
    <col min="14113" max="14338" width="7.5703125" style="77"/>
    <col min="14339" max="14339" width="14.85546875" style="77" bestFit="1" customWidth="1"/>
    <col min="14340" max="14340" width="59.85546875" style="77" customWidth="1"/>
    <col min="14341" max="14368" width="10.7109375" style="77" customWidth="1"/>
    <col min="14369" max="14594" width="7.5703125" style="77"/>
    <col min="14595" max="14595" width="14.85546875" style="77" bestFit="1" customWidth="1"/>
    <col min="14596" max="14596" width="59.85546875" style="77" customWidth="1"/>
    <col min="14597" max="14624" width="10.7109375" style="77" customWidth="1"/>
    <col min="14625" max="14850" width="7.5703125" style="77"/>
    <col min="14851" max="14851" width="14.85546875" style="77" bestFit="1" customWidth="1"/>
    <col min="14852" max="14852" width="59.85546875" style="77" customWidth="1"/>
    <col min="14853" max="14880" width="10.7109375" style="77" customWidth="1"/>
    <col min="14881" max="15106" width="7.5703125" style="77"/>
    <col min="15107" max="15107" width="14.85546875" style="77" bestFit="1" customWidth="1"/>
    <col min="15108" max="15108" width="59.85546875" style="77" customWidth="1"/>
    <col min="15109" max="15136" width="10.7109375" style="77" customWidth="1"/>
    <col min="15137" max="15362" width="7.5703125" style="77"/>
    <col min="15363" max="15363" width="14.85546875" style="77" bestFit="1" customWidth="1"/>
    <col min="15364" max="15364" width="59.85546875" style="77" customWidth="1"/>
    <col min="15365" max="15392" width="10.7109375" style="77" customWidth="1"/>
    <col min="15393" max="15618" width="7.5703125" style="77"/>
    <col min="15619" max="15619" width="14.85546875" style="77" bestFit="1" customWidth="1"/>
    <col min="15620" max="15620" width="59.85546875" style="77" customWidth="1"/>
    <col min="15621" max="15648" width="10.7109375" style="77" customWidth="1"/>
    <col min="15649" max="15874" width="7.5703125" style="77"/>
    <col min="15875" max="15875" width="14.85546875" style="77" bestFit="1" customWidth="1"/>
    <col min="15876" max="15876" width="59.85546875" style="77" customWidth="1"/>
    <col min="15877" max="15904" width="10.7109375" style="77" customWidth="1"/>
    <col min="15905" max="16130" width="7.5703125" style="77"/>
    <col min="16131" max="16131" width="14.85546875" style="77" bestFit="1" customWidth="1"/>
    <col min="16132" max="16132" width="59.85546875" style="77" customWidth="1"/>
    <col min="16133" max="16160" width="10.7109375" style="77" customWidth="1"/>
    <col min="16161" max="16384" width="7.5703125" style="77"/>
  </cols>
  <sheetData>
    <row r="1" spans="1:32" ht="36.75" customHeight="1" x14ac:dyDescent="0.2">
      <c r="A1" s="184" t="s">
        <v>297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1"/>
      <c r="S1" s="169" t="s">
        <v>297</v>
      </c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1"/>
    </row>
    <row r="2" spans="1:32" s="4" customFormat="1" ht="20.25" customHeight="1" x14ac:dyDescent="0.2">
      <c r="A2" s="5"/>
      <c r="B2" s="97"/>
      <c r="H2" s="45"/>
      <c r="S2" s="5"/>
      <c r="T2" s="97"/>
    </row>
    <row r="3" spans="1:32" s="4" customFormat="1" ht="29.25" customHeight="1" x14ac:dyDescent="0.45">
      <c r="A3" s="172" t="s">
        <v>223</v>
      </c>
      <c r="B3" s="172"/>
      <c r="C3" s="172"/>
      <c r="D3" s="172"/>
      <c r="E3" s="172"/>
      <c r="F3" s="172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2" t="s">
        <v>223</v>
      </c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</row>
    <row r="4" spans="1:32" ht="21" customHeight="1" thickBot="1" x14ac:dyDescent="0.25">
      <c r="B4" s="46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T4" s="4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</row>
    <row r="5" spans="1:32" s="147" customFormat="1" ht="56.25" customHeight="1" thickBot="1" x14ac:dyDescent="0.25">
      <c r="A5" s="163" t="s">
        <v>224</v>
      </c>
      <c r="B5" s="164"/>
      <c r="C5" s="187" t="s">
        <v>225</v>
      </c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9"/>
      <c r="S5" s="163" t="s">
        <v>224</v>
      </c>
      <c r="T5" s="164"/>
      <c r="U5" s="174" t="s">
        <v>226</v>
      </c>
      <c r="V5" s="190"/>
      <c r="W5" s="174" t="s">
        <v>227</v>
      </c>
      <c r="X5" s="190"/>
      <c r="Y5" s="174" t="s">
        <v>228</v>
      </c>
      <c r="Z5" s="191"/>
      <c r="AA5" s="191"/>
      <c r="AB5" s="191"/>
      <c r="AC5" s="190"/>
      <c r="AD5" s="174" t="s">
        <v>229</v>
      </c>
      <c r="AE5" s="175"/>
      <c r="AF5" s="176" t="s">
        <v>230</v>
      </c>
    </row>
    <row r="6" spans="1:32" ht="53.25" customHeight="1" thickBot="1" x14ac:dyDescent="0.25">
      <c r="A6" s="165"/>
      <c r="B6" s="166"/>
      <c r="C6" s="192" t="s">
        <v>231</v>
      </c>
      <c r="D6" s="193"/>
      <c r="E6" s="194" t="s">
        <v>232</v>
      </c>
      <c r="F6" s="192"/>
      <c r="G6" s="192"/>
      <c r="H6" s="195"/>
      <c r="I6" s="91" t="s">
        <v>233</v>
      </c>
      <c r="J6" s="93" t="s">
        <v>170</v>
      </c>
      <c r="K6" s="181" t="s">
        <v>171</v>
      </c>
      <c r="L6" s="196"/>
      <c r="M6" s="196"/>
      <c r="N6" s="175"/>
      <c r="O6" s="181" t="s">
        <v>234</v>
      </c>
      <c r="P6" s="175"/>
      <c r="Q6" s="94" t="s">
        <v>179</v>
      </c>
      <c r="R6" s="179" t="s">
        <v>235</v>
      </c>
      <c r="S6" s="165"/>
      <c r="T6" s="166"/>
      <c r="U6" s="92" t="s">
        <v>189</v>
      </c>
      <c r="V6" s="179" t="s">
        <v>236</v>
      </c>
      <c r="W6" s="91" t="s">
        <v>197</v>
      </c>
      <c r="X6" s="179" t="s">
        <v>237</v>
      </c>
      <c r="Y6" s="181" t="s">
        <v>206</v>
      </c>
      <c r="Z6" s="182"/>
      <c r="AA6" s="182"/>
      <c r="AB6" s="183"/>
      <c r="AC6" s="179" t="s">
        <v>238</v>
      </c>
      <c r="AD6" s="92" t="s">
        <v>239</v>
      </c>
      <c r="AE6" s="179" t="s">
        <v>240</v>
      </c>
      <c r="AF6" s="177"/>
    </row>
    <row r="7" spans="1:32" s="148" customFormat="1" ht="183" customHeight="1" thickBot="1" x14ac:dyDescent="0.3">
      <c r="A7" s="167"/>
      <c r="B7" s="168"/>
      <c r="C7" s="47" t="s">
        <v>241</v>
      </c>
      <c r="D7" s="48" t="s">
        <v>176</v>
      </c>
      <c r="E7" s="49" t="s">
        <v>242</v>
      </c>
      <c r="F7" s="50" t="s">
        <v>167</v>
      </c>
      <c r="G7" s="50" t="s">
        <v>243</v>
      </c>
      <c r="H7" s="50" t="s">
        <v>169</v>
      </c>
      <c r="I7" s="51" t="s">
        <v>244</v>
      </c>
      <c r="J7" s="52" t="s">
        <v>170</v>
      </c>
      <c r="K7" s="49" t="s">
        <v>245</v>
      </c>
      <c r="L7" s="50" t="s">
        <v>246</v>
      </c>
      <c r="M7" s="50" t="s">
        <v>174</v>
      </c>
      <c r="N7" s="48" t="s">
        <v>175</v>
      </c>
      <c r="O7" s="49" t="s">
        <v>247</v>
      </c>
      <c r="P7" s="48" t="s">
        <v>178</v>
      </c>
      <c r="Q7" s="53" t="s">
        <v>179</v>
      </c>
      <c r="R7" s="180"/>
      <c r="S7" s="167"/>
      <c r="T7" s="168"/>
      <c r="U7" s="51" t="s">
        <v>190</v>
      </c>
      <c r="V7" s="180"/>
      <c r="W7" s="54" t="s">
        <v>197</v>
      </c>
      <c r="X7" s="180"/>
      <c r="Y7" s="49" t="s">
        <v>208</v>
      </c>
      <c r="Z7" s="50" t="s">
        <v>209</v>
      </c>
      <c r="AA7" s="50" t="s">
        <v>207</v>
      </c>
      <c r="AB7" s="48" t="s">
        <v>248</v>
      </c>
      <c r="AC7" s="180"/>
      <c r="AD7" s="51" t="s">
        <v>239</v>
      </c>
      <c r="AE7" s="180"/>
      <c r="AF7" s="178"/>
    </row>
    <row r="8" spans="1:32" ht="21" customHeight="1" x14ac:dyDescent="0.3">
      <c r="A8" s="55" t="s">
        <v>249</v>
      </c>
      <c r="B8" s="56" t="s">
        <v>250</v>
      </c>
      <c r="C8" s="57">
        <v>30368.240000000002</v>
      </c>
      <c r="D8" s="58"/>
      <c r="E8" s="59">
        <v>168951.26</v>
      </c>
      <c r="F8" s="59">
        <v>56132.959999999999</v>
      </c>
      <c r="G8" s="59"/>
      <c r="H8" s="60"/>
      <c r="I8" s="61">
        <v>60916.09</v>
      </c>
      <c r="J8" s="62">
        <v>373929</v>
      </c>
      <c r="K8" s="61">
        <v>11667.19</v>
      </c>
      <c r="L8" s="59">
        <v>33945.300000000003</v>
      </c>
      <c r="M8" s="59"/>
      <c r="N8" s="58"/>
      <c r="O8" s="61"/>
      <c r="P8" s="58"/>
      <c r="Q8" s="62">
        <v>38631.07</v>
      </c>
      <c r="R8" s="63">
        <f t="shared" ref="R8:R30" si="0">+SUM(C8:Q8)</f>
        <v>774541.11</v>
      </c>
      <c r="S8" s="55" t="s">
        <v>249</v>
      </c>
      <c r="T8" s="56" t="s">
        <v>250</v>
      </c>
      <c r="U8" s="64"/>
      <c r="V8" s="63">
        <f t="shared" ref="V8:V30" si="1">+U8</f>
        <v>0</v>
      </c>
      <c r="W8" s="64"/>
      <c r="X8" s="63">
        <f t="shared" ref="X8:X29" si="2">+W8</f>
        <v>0</v>
      </c>
      <c r="Y8" s="64">
        <v>63353.19</v>
      </c>
      <c r="Z8" s="64"/>
      <c r="AA8" s="64"/>
      <c r="AB8" s="64"/>
      <c r="AC8" s="63">
        <f t="shared" ref="AC8:AC30" si="3">+SUM(Y8:AB8)</f>
        <v>63353.19</v>
      </c>
      <c r="AD8" s="64">
        <v>29780.16</v>
      </c>
      <c r="AE8" s="63">
        <f t="shared" ref="AE8:AE30" si="4">+AD8</f>
        <v>29780.16</v>
      </c>
      <c r="AF8" s="63">
        <f t="shared" ref="AF8:AF30" si="5">+AE8+AC8+X8+V8+R8</f>
        <v>867674.46</v>
      </c>
    </row>
    <row r="9" spans="1:32" ht="21" customHeight="1" x14ac:dyDescent="0.3">
      <c r="A9" s="65" t="s">
        <v>251</v>
      </c>
      <c r="B9" s="66" t="s">
        <v>252</v>
      </c>
      <c r="C9" s="67"/>
      <c r="D9" s="68"/>
      <c r="E9" s="67"/>
      <c r="F9" s="69"/>
      <c r="G9" s="69"/>
      <c r="H9" s="70"/>
      <c r="I9" s="67"/>
      <c r="J9" s="71"/>
      <c r="K9" s="67"/>
      <c r="L9" s="69"/>
      <c r="M9" s="69"/>
      <c r="N9" s="68"/>
      <c r="O9" s="67"/>
      <c r="P9" s="68"/>
      <c r="Q9" s="71"/>
      <c r="R9" s="72">
        <f t="shared" si="0"/>
        <v>0</v>
      </c>
      <c r="S9" s="65" t="s">
        <v>251</v>
      </c>
      <c r="T9" s="66" t="s">
        <v>252</v>
      </c>
      <c r="U9" s="73"/>
      <c r="V9" s="72">
        <f t="shared" si="1"/>
        <v>0</v>
      </c>
      <c r="W9" s="73"/>
      <c r="X9" s="74">
        <f t="shared" si="2"/>
        <v>0</v>
      </c>
      <c r="Y9" s="73"/>
      <c r="Z9" s="73"/>
      <c r="AA9" s="73"/>
      <c r="AB9" s="73"/>
      <c r="AC9" s="74">
        <f t="shared" si="3"/>
        <v>0</v>
      </c>
      <c r="AD9" s="73"/>
      <c r="AE9" s="74">
        <f t="shared" si="4"/>
        <v>0</v>
      </c>
      <c r="AF9" s="72">
        <f t="shared" si="5"/>
        <v>0</v>
      </c>
    </row>
    <row r="10" spans="1:32" ht="21" customHeight="1" x14ac:dyDescent="0.3">
      <c r="A10" s="65" t="s">
        <v>253</v>
      </c>
      <c r="B10" s="75" t="s">
        <v>254</v>
      </c>
      <c r="C10" s="67"/>
      <c r="D10" s="68"/>
      <c r="E10" s="67">
        <v>385.96</v>
      </c>
      <c r="F10" s="69"/>
      <c r="G10" s="69"/>
      <c r="H10" s="70"/>
      <c r="I10" s="67"/>
      <c r="J10" s="71">
        <v>94647.07</v>
      </c>
      <c r="K10" s="67"/>
      <c r="L10" s="69">
        <v>9443.81</v>
      </c>
      <c r="M10" s="69"/>
      <c r="N10" s="68"/>
      <c r="O10" s="67"/>
      <c r="P10" s="68"/>
      <c r="Q10" s="71"/>
      <c r="R10" s="72">
        <f t="shared" si="0"/>
        <v>104476.84</v>
      </c>
      <c r="S10" s="65" t="s">
        <v>253</v>
      </c>
      <c r="T10" s="75" t="s">
        <v>254</v>
      </c>
      <c r="U10" s="73"/>
      <c r="V10" s="72">
        <f t="shared" si="1"/>
        <v>0</v>
      </c>
      <c r="W10" s="73"/>
      <c r="X10" s="74">
        <f t="shared" si="2"/>
        <v>0</v>
      </c>
      <c r="Y10" s="73"/>
      <c r="Z10" s="73"/>
      <c r="AA10" s="73"/>
      <c r="AB10" s="73"/>
      <c r="AC10" s="74">
        <f t="shared" si="3"/>
        <v>0</v>
      </c>
      <c r="AD10" s="73">
        <v>5900</v>
      </c>
      <c r="AE10" s="74">
        <f t="shared" si="4"/>
        <v>5900</v>
      </c>
      <c r="AF10" s="72">
        <f t="shared" si="5"/>
        <v>110376.84</v>
      </c>
    </row>
    <row r="11" spans="1:32" ht="21" customHeight="1" x14ac:dyDescent="0.3">
      <c r="A11" s="65" t="s">
        <v>255</v>
      </c>
      <c r="B11" s="75" t="s">
        <v>256</v>
      </c>
      <c r="C11" s="67">
        <v>10461.73</v>
      </c>
      <c r="D11" s="68"/>
      <c r="E11" s="67">
        <v>247438</v>
      </c>
      <c r="F11" s="69">
        <v>53002.82</v>
      </c>
      <c r="G11" s="69"/>
      <c r="H11" s="70"/>
      <c r="I11" s="67"/>
      <c r="J11" s="71"/>
      <c r="K11" s="67"/>
      <c r="L11" s="69">
        <v>39786.94</v>
      </c>
      <c r="M11" s="69"/>
      <c r="N11" s="68"/>
      <c r="O11" s="67"/>
      <c r="P11" s="68"/>
      <c r="Q11" s="71"/>
      <c r="R11" s="72">
        <f t="shared" si="0"/>
        <v>350689.49</v>
      </c>
      <c r="S11" s="65" t="s">
        <v>255</v>
      </c>
      <c r="T11" s="75" t="s">
        <v>256</v>
      </c>
      <c r="U11" s="73"/>
      <c r="V11" s="72">
        <f t="shared" si="1"/>
        <v>0</v>
      </c>
      <c r="W11" s="73"/>
      <c r="X11" s="74">
        <f t="shared" si="2"/>
        <v>0</v>
      </c>
      <c r="Y11" s="73"/>
      <c r="Z11" s="73"/>
      <c r="AA11" s="73"/>
      <c r="AB11" s="73"/>
      <c r="AC11" s="74">
        <f t="shared" si="3"/>
        <v>0</v>
      </c>
      <c r="AD11" s="73"/>
      <c r="AE11" s="74">
        <f t="shared" si="4"/>
        <v>0</v>
      </c>
      <c r="AF11" s="72">
        <f t="shared" si="5"/>
        <v>350689.49</v>
      </c>
    </row>
    <row r="12" spans="1:32" ht="21" customHeight="1" x14ac:dyDescent="0.3">
      <c r="A12" s="65" t="s">
        <v>257</v>
      </c>
      <c r="B12" s="75" t="s">
        <v>258</v>
      </c>
      <c r="C12" s="67">
        <v>1914.01</v>
      </c>
      <c r="D12" s="68"/>
      <c r="E12" s="67">
        <v>15137.32</v>
      </c>
      <c r="F12" s="69">
        <v>12420.6</v>
      </c>
      <c r="G12" s="69"/>
      <c r="H12" s="70"/>
      <c r="I12" s="67"/>
      <c r="J12" s="71"/>
      <c r="K12" s="67"/>
      <c r="L12" s="69">
        <v>146.19</v>
      </c>
      <c r="M12" s="69"/>
      <c r="N12" s="68"/>
      <c r="O12" s="67"/>
      <c r="P12" s="68"/>
      <c r="Q12" s="71"/>
      <c r="R12" s="72">
        <f t="shared" si="0"/>
        <v>29618.12</v>
      </c>
      <c r="S12" s="65" t="s">
        <v>257</v>
      </c>
      <c r="T12" s="75" t="s">
        <v>258</v>
      </c>
      <c r="U12" s="73"/>
      <c r="V12" s="72">
        <f t="shared" si="1"/>
        <v>0</v>
      </c>
      <c r="W12" s="73"/>
      <c r="X12" s="74">
        <f t="shared" si="2"/>
        <v>0</v>
      </c>
      <c r="Y12" s="73"/>
      <c r="Z12" s="73"/>
      <c r="AA12" s="73"/>
      <c r="AB12" s="73"/>
      <c r="AC12" s="74">
        <f t="shared" si="3"/>
        <v>0</v>
      </c>
      <c r="AD12" s="73"/>
      <c r="AE12" s="74">
        <f t="shared" si="4"/>
        <v>0</v>
      </c>
      <c r="AF12" s="72">
        <f t="shared" si="5"/>
        <v>29618.12</v>
      </c>
    </row>
    <row r="13" spans="1:32" ht="21" customHeight="1" x14ac:dyDescent="0.3">
      <c r="A13" s="65" t="s">
        <v>259</v>
      </c>
      <c r="B13" s="75" t="s">
        <v>260</v>
      </c>
      <c r="C13" s="67"/>
      <c r="D13" s="68"/>
      <c r="E13" s="67">
        <v>17273.45</v>
      </c>
      <c r="F13" s="69">
        <v>6800</v>
      </c>
      <c r="G13" s="69"/>
      <c r="H13" s="70"/>
      <c r="I13" s="67"/>
      <c r="J13" s="71"/>
      <c r="K13" s="67"/>
      <c r="L13" s="69">
        <v>39029.35</v>
      </c>
      <c r="M13" s="69"/>
      <c r="N13" s="68"/>
      <c r="O13" s="67"/>
      <c r="P13" s="68"/>
      <c r="Q13" s="71"/>
      <c r="R13" s="72">
        <f t="shared" si="0"/>
        <v>63102.8</v>
      </c>
      <c r="S13" s="65" t="s">
        <v>259</v>
      </c>
      <c r="T13" s="75" t="s">
        <v>260</v>
      </c>
      <c r="U13" s="73"/>
      <c r="V13" s="72">
        <f t="shared" si="1"/>
        <v>0</v>
      </c>
      <c r="W13" s="73"/>
      <c r="X13" s="74">
        <f t="shared" si="2"/>
        <v>0</v>
      </c>
      <c r="Y13" s="73"/>
      <c r="Z13" s="73"/>
      <c r="AA13" s="73"/>
      <c r="AB13" s="73"/>
      <c r="AC13" s="74">
        <f t="shared" si="3"/>
        <v>0</v>
      </c>
      <c r="AD13" s="73"/>
      <c r="AE13" s="74">
        <f t="shared" si="4"/>
        <v>0</v>
      </c>
      <c r="AF13" s="72">
        <f t="shared" si="5"/>
        <v>63102.8</v>
      </c>
    </row>
    <row r="14" spans="1:32" ht="21" customHeight="1" x14ac:dyDescent="0.3">
      <c r="A14" s="65" t="s">
        <v>261</v>
      </c>
      <c r="B14" s="75" t="s">
        <v>262</v>
      </c>
      <c r="C14" s="67"/>
      <c r="D14" s="68"/>
      <c r="E14" s="67"/>
      <c r="F14" s="69">
        <v>1000</v>
      </c>
      <c r="G14" s="69"/>
      <c r="H14" s="70"/>
      <c r="I14" s="67"/>
      <c r="J14" s="71"/>
      <c r="K14" s="67"/>
      <c r="L14" s="69"/>
      <c r="M14" s="69"/>
      <c r="N14" s="68"/>
      <c r="O14" s="67"/>
      <c r="P14" s="68"/>
      <c r="Q14" s="71"/>
      <c r="R14" s="72">
        <f t="shared" si="0"/>
        <v>1000</v>
      </c>
      <c r="S14" s="65" t="s">
        <v>261</v>
      </c>
      <c r="T14" s="75" t="s">
        <v>262</v>
      </c>
      <c r="U14" s="73"/>
      <c r="V14" s="72">
        <f t="shared" si="1"/>
        <v>0</v>
      </c>
      <c r="W14" s="73"/>
      <c r="X14" s="74">
        <f t="shared" si="2"/>
        <v>0</v>
      </c>
      <c r="Y14" s="73"/>
      <c r="Z14" s="73"/>
      <c r="AA14" s="73"/>
      <c r="AB14" s="73"/>
      <c r="AC14" s="74">
        <f t="shared" si="3"/>
        <v>0</v>
      </c>
      <c r="AD14" s="73"/>
      <c r="AE14" s="74">
        <f t="shared" si="4"/>
        <v>0</v>
      </c>
      <c r="AF14" s="72">
        <f t="shared" si="5"/>
        <v>1000</v>
      </c>
    </row>
    <row r="15" spans="1:32" ht="21" customHeight="1" x14ac:dyDescent="0.3">
      <c r="A15" s="65" t="s">
        <v>263</v>
      </c>
      <c r="B15" s="75" t="s">
        <v>264</v>
      </c>
      <c r="C15" s="67"/>
      <c r="D15" s="68"/>
      <c r="E15" s="67"/>
      <c r="F15" s="69"/>
      <c r="G15" s="69"/>
      <c r="H15" s="70"/>
      <c r="I15" s="67"/>
      <c r="J15" s="71"/>
      <c r="K15" s="67"/>
      <c r="L15" s="69">
        <v>673.82</v>
      </c>
      <c r="M15" s="69"/>
      <c r="N15" s="68"/>
      <c r="O15" s="67"/>
      <c r="P15" s="68"/>
      <c r="Q15" s="71"/>
      <c r="R15" s="72">
        <f t="shared" si="0"/>
        <v>673.82</v>
      </c>
      <c r="S15" s="65" t="s">
        <v>263</v>
      </c>
      <c r="T15" s="75" t="s">
        <v>264</v>
      </c>
      <c r="U15" s="73"/>
      <c r="V15" s="72">
        <f t="shared" si="1"/>
        <v>0</v>
      </c>
      <c r="W15" s="73"/>
      <c r="X15" s="74">
        <f t="shared" si="2"/>
        <v>0</v>
      </c>
      <c r="Y15" s="73"/>
      <c r="Z15" s="73"/>
      <c r="AA15" s="73"/>
      <c r="AB15" s="73"/>
      <c r="AC15" s="74">
        <f t="shared" si="3"/>
        <v>0</v>
      </c>
      <c r="AD15" s="73"/>
      <c r="AE15" s="74">
        <f t="shared" si="4"/>
        <v>0</v>
      </c>
      <c r="AF15" s="72">
        <f t="shared" si="5"/>
        <v>673.82</v>
      </c>
    </row>
    <row r="16" spans="1:32" ht="21" customHeight="1" x14ac:dyDescent="0.3">
      <c r="A16" s="65" t="s">
        <v>265</v>
      </c>
      <c r="B16" s="75" t="s">
        <v>266</v>
      </c>
      <c r="C16" s="67">
        <v>1200</v>
      </c>
      <c r="D16" s="68"/>
      <c r="E16" s="67">
        <v>595306.48</v>
      </c>
      <c r="F16" s="69">
        <v>152907.78</v>
      </c>
      <c r="G16" s="69"/>
      <c r="H16" s="70"/>
      <c r="I16" s="67"/>
      <c r="J16" s="71">
        <v>48569.32</v>
      </c>
      <c r="K16" s="67"/>
      <c r="L16" s="69">
        <v>18569.84</v>
      </c>
      <c r="M16" s="69"/>
      <c r="N16" s="68"/>
      <c r="O16" s="67"/>
      <c r="P16" s="68"/>
      <c r="Q16" s="71"/>
      <c r="R16" s="72">
        <f t="shared" si="0"/>
        <v>816553.42</v>
      </c>
      <c r="S16" s="65" t="s">
        <v>265</v>
      </c>
      <c r="T16" s="75" t="s">
        <v>266</v>
      </c>
      <c r="U16" s="73"/>
      <c r="V16" s="72">
        <f t="shared" si="1"/>
        <v>0</v>
      </c>
      <c r="W16" s="73"/>
      <c r="X16" s="74">
        <f t="shared" si="2"/>
        <v>0</v>
      </c>
      <c r="Y16" s="73">
        <v>700</v>
      </c>
      <c r="Z16" s="73"/>
      <c r="AA16" s="73"/>
      <c r="AB16" s="73"/>
      <c r="AC16" s="74">
        <f t="shared" si="3"/>
        <v>700</v>
      </c>
      <c r="AD16" s="73"/>
      <c r="AE16" s="74">
        <f t="shared" si="4"/>
        <v>0</v>
      </c>
      <c r="AF16" s="72">
        <f t="shared" si="5"/>
        <v>817253.42</v>
      </c>
    </row>
    <row r="17" spans="1:32" ht="21" customHeight="1" x14ac:dyDescent="0.3">
      <c r="A17" s="65" t="s">
        <v>267</v>
      </c>
      <c r="B17" s="75" t="s">
        <v>268</v>
      </c>
      <c r="C17" s="67"/>
      <c r="D17" s="68"/>
      <c r="E17" s="67">
        <v>155545.54</v>
      </c>
      <c r="F17" s="69">
        <v>6702.42</v>
      </c>
      <c r="G17" s="69"/>
      <c r="H17" s="70"/>
      <c r="I17" s="67"/>
      <c r="J17" s="71"/>
      <c r="K17" s="67"/>
      <c r="L17" s="69">
        <v>149648.31</v>
      </c>
      <c r="M17" s="69"/>
      <c r="N17" s="68"/>
      <c r="O17" s="67"/>
      <c r="P17" s="68"/>
      <c r="Q17" s="71"/>
      <c r="R17" s="72">
        <f t="shared" si="0"/>
        <v>311896.27</v>
      </c>
      <c r="S17" s="65" t="s">
        <v>267</v>
      </c>
      <c r="T17" s="75" t="s">
        <v>268</v>
      </c>
      <c r="U17" s="73"/>
      <c r="V17" s="72">
        <f t="shared" si="1"/>
        <v>0</v>
      </c>
      <c r="W17" s="73"/>
      <c r="X17" s="74">
        <f t="shared" si="2"/>
        <v>0</v>
      </c>
      <c r="Y17" s="73"/>
      <c r="Z17" s="73"/>
      <c r="AA17" s="73"/>
      <c r="AB17" s="73"/>
      <c r="AC17" s="74">
        <f t="shared" si="3"/>
        <v>0</v>
      </c>
      <c r="AD17" s="73"/>
      <c r="AE17" s="74">
        <f t="shared" si="4"/>
        <v>0</v>
      </c>
      <c r="AF17" s="72">
        <f t="shared" si="5"/>
        <v>311896.27</v>
      </c>
    </row>
    <row r="18" spans="1:32" ht="21" customHeight="1" x14ac:dyDescent="0.3">
      <c r="A18" s="65" t="s">
        <v>269</v>
      </c>
      <c r="B18" s="75" t="s">
        <v>270</v>
      </c>
      <c r="C18" s="67"/>
      <c r="D18" s="68"/>
      <c r="E18" s="67"/>
      <c r="F18" s="69">
        <v>1498.18</v>
      </c>
      <c r="G18" s="69"/>
      <c r="H18" s="70"/>
      <c r="I18" s="73"/>
      <c r="J18" s="71"/>
      <c r="K18" s="67"/>
      <c r="L18" s="69"/>
      <c r="M18" s="69"/>
      <c r="N18" s="68"/>
      <c r="O18" s="67"/>
      <c r="P18" s="68"/>
      <c r="Q18" s="71"/>
      <c r="R18" s="72">
        <f t="shared" si="0"/>
        <v>1498.18</v>
      </c>
      <c r="S18" s="65" t="s">
        <v>269</v>
      </c>
      <c r="T18" s="75" t="s">
        <v>270</v>
      </c>
      <c r="U18" s="73"/>
      <c r="V18" s="72">
        <f t="shared" si="1"/>
        <v>0</v>
      </c>
      <c r="W18" s="73"/>
      <c r="X18" s="74">
        <f t="shared" si="2"/>
        <v>0</v>
      </c>
      <c r="Y18" s="73"/>
      <c r="Z18" s="73"/>
      <c r="AA18" s="73"/>
      <c r="AB18" s="73"/>
      <c r="AC18" s="74">
        <f t="shared" si="3"/>
        <v>0</v>
      </c>
      <c r="AD18" s="73"/>
      <c r="AE18" s="74">
        <f t="shared" si="4"/>
        <v>0</v>
      </c>
      <c r="AF18" s="72">
        <f t="shared" si="5"/>
        <v>1498.18</v>
      </c>
    </row>
    <row r="19" spans="1:32" ht="21" customHeight="1" x14ac:dyDescent="0.3">
      <c r="A19" s="65" t="s">
        <v>271</v>
      </c>
      <c r="B19" s="75" t="s">
        <v>272</v>
      </c>
      <c r="C19" s="67"/>
      <c r="D19" s="68"/>
      <c r="E19" s="67">
        <v>29563.119999999999</v>
      </c>
      <c r="F19" s="69">
        <v>217576.14</v>
      </c>
      <c r="G19" s="69"/>
      <c r="H19" s="70"/>
      <c r="I19" s="73"/>
      <c r="J19" s="71">
        <v>119282.05</v>
      </c>
      <c r="K19" s="67"/>
      <c r="L19" s="69">
        <v>11564.39</v>
      </c>
      <c r="M19" s="69"/>
      <c r="N19" s="68"/>
      <c r="O19" s="67"/>
      <c r="P19" s="68"/>
      <c r="Q19" s="71"/>
      <c r="R19" s="72">
        <f t="shared" si="0"/>
        <v>377985.7</v>
      </c>
      <c r="S19" s="65" t="s">
        <v>271</v>
      </c>
      <c r="T19" s="75" t="s">
        <v>272</v>
      </c>
      <c r="U19" s="73"/>
      <c r="V19" s="72">
        <f t="shared" si="1"/>
        <v>0</v>
      </c>
      <c r="W19" s="73"/>
      <c r="X19" s="74">
        <f t="shared" si="2"/>
        <v>0</v>
      </c>
      <c r="Y19" s="73">
        <v>7424.26</v>
      </c>
      <c r="Z19" s="73"/>
      <c r="AA19" s="73"/>
      <c r="AB19" s="73"/>
      <c r="AC19" s="74">
        <f t="shared" si="3"/>
        <v>7424.26</v>
      </c>
      <c r="AD19" s="73">
        <v>6333.91</v>
      </c>
      <c r="AE19" s="74">
        <f t="shared" si="4"/>
        <v>6333.91</v>
      </c>
      <c r="AF19" s="72">
        <f t="shared" si="5"/>
        <v>391743.87</v>
      </c>
    </row>
    <row r="20" spans="1:32" ht="21" customHeight="1" x14ac:dyDescent="0.3">
      <c r="A20" s="65" t="s">
        <v>273</v>
      </c>
      <c r="B20" s="76" t="s">
        <v>274</v>
      </c>
      <c r="C20" s="67"/>
      <c r="D20" s="68"/>
      <c r="E20" s="67"/>
      <c r="F20" s="69"/>
      <c r="G20" s="69"/>
      <c r="H20" s="70"/>
      <c r="I20" s="73"/>
      <c r="J20" s="71"/>
      <c r="K20" s="67"/>
      <c r="L20" s="69"/>
      <c r="M20" s="69"/>
      <c r="N20" s="68"/>
      <c r="O20" s="67"/>
      <c r="P20" s="68"/>
      <c r="Q20" s="71"/>
      <c r="R20" s="72">
        <f t="shared" si="0"/>
        <v>0</v>
      </c>
      <c r="S20" s="65" t="s">
        <v>273</v>
      </c>
      <c r="T20" s="76" t="s">
        <v>274</v>
      </c>
      <c r="U20" s="73"/>
      <c r="V20" s="72">
        <f t="shared" si="1"/>
        <v>0</v>
      </c>
      <c r="W20" s="73"/>
      <c r="X20" s="74">
        <f t="shared" si="2"/>
        <v>0</v>
      </c>
      <c r="Y20" s="73"/>
      <c r="Z20" s="73"/>
      <c r="AA20" s="73"/>
      <c r="AB20" s="73"/>
      <c r="AC20" s="74">
        <f t="shared" si="3"/>
        <v>0</v>
      </c>
      <c r="AD20" s="73"/>
      <c r="AE20" s="74">
        <f t="shared" si="4"/>
        <v>0</v>
      </c>
      <c r="AF20" s="72">
        <f t="shared" si="5"/>
        <v>0</v>
      </c>
    </row>
    <row r="21" spans="1:32" ht="21" customHeight="1" x14ac:dyDescent="0.3">
      <c r="A21" s="65" t="s">
        <v>275</v>
      </c>
      <c r="B21" s="76" t="s">
        <v>276</v>
      </c>
      <c r="C21" s="67"/>
      <c r="D21" s="68"/>
      <c r="E21" s="67">
        <v>1000</v>
      </c>
      <c r="F21" s="69"/>
      <c r="G21" s="69"/>
      <c r="H21" s="70"/>
      <c r="I21" s="73"/>
      <c r="J21" s="71"/>
      <c r="K21" s="67"/>
      <c r="L21" s="69">
        <v>1278.6199999999999</v>
      </c>
      <c r="M21" s="69"/>
      <c r="N21" s="68"/>
      <c r="O21" s="67"/>
      <c r="P21" s="68"/>
      <c r="Q21" s="71"/>
      <c r="R21" s="72">
        <f t="shared" si="0"/>
        <v>2278.62</v>
      </c>
      <c r="S21" s="65" t="s">
        <v>275</v>
      </c>
      <c r="T21" s="76" t="s">
        <v>276</v>
      </c>
      <c r="U21" s="73"/>
      <c r="V21" s="72">
        <f t="shared" si="1"/>
        <v>0</v>
      </c>
      <c r="W21" s="73"/>
      <c r="X21" s="74">
        <f t="shared" si="2"/>
        <v>0</v>
      </c>
      <c r="Y21" s="73"/>
      <c r="Z21" s="73"/>
      <c r="AA21" s="73"/>
      <c r="AB21" s="73"/>
      <c r="AC21" s="74">
        <f t="shared" si="3"/>
        <v>0</v>
      </c>
      <c r="AD21" s="73"/>
      <c r="AE21" s="74">
        <f t="shared" si="4"/>
        <v>0</v>
      </c>
      <c r="AF21" s="72">
        <f t="shared" si="5"/>
        <v>2278.62</v>
      </c>
    </row>
    <row r="22" spans="1:32" ht="21" customHeight="1" x14ac:dyDescent="0.3">
      <c r="A22" s="65" t="s">
        <v>277</v>
      </c>
      <c r="B22" s="76" t="s">
        <v>278</v>
      </c>
      <c r="C22" s="67"/>
      <c r="D22" s="68"/>
      <c r="E22" s="67"/>
      <c r="F22" s="69"/>
      <c r="G22" s="69"/>
      <c r="H22" s="70"/>
      <c r="I22" s="73"/>
      <c r="J22" s="71"/>
      <c r="K22" s="67"/>
      <c r="L22" s="69"/>
      <c r="M22" s="69"/>
      <c r="N22" s="68"/>
      <c r="O22" s="67"/>
      <c r="P22" s="68"/>
      <c r="Q22" s="71"/>
      <c r="R22" s="72">
        <f t="shared" si="0"/>
        <v>0</v>
      </c>
      <c r="S22" s="65" t="s">
        <v>277</v>
      </c>
      <c r="T22" s="76" t="s">
        <v>278</v>
      </c>
      <c r="U22" s="73"/>
      <c r="V22" s="72">
        <f t="shared" si="1"/>
        <v>0</v>
      </c>
      <c r="W22" s="73"/>
      <c r="X22" s="74">
        <f t="shared" si="2"/>
        <v>0</v>
      </c>
      <c r="Y22" s="73"/>
      <c r="Z22" s="73"/>
      <c r="AA22" s="73"/>
      <c r="AB22" s="73"/>
      <c r="AC22" s="74">
        <f t="shared" si="3"/>
        <v>0</v>
      </c>
      <c r="AD22" s="73"/>
      <c r="AE22" s="74">
        <f t="shared" si="4"/>
        <v>0</v>
      </c>
      <c r="AF22" s="72">
        <f t="shared" si="5"/>
        <v>0</v>
      </c>
    </row>
    <row r="23" spans="1:32" ht="21" customHeight="1" x14ac:dyDescent="0.3">
      <c r="A23" s="65" t="s">
        <v>279</v>
      </c>
      <c r="B23" s="76" t="s">
        <v>280</v>
      </c>
      <c r="C23" s="67"/>
      <c r="D23" s="68"/>
      <c r="E23" s="67"/>
      <c r="F23" s="69"/>
      <c r="G23" s="149"/>
      <c r="H23" s="68"/>
      <c r="I23" s="73"/>
      <c r="J23" s="71"/>
      <c r="K23" s="67"/>
      <c r="L23" s="69">
        <v>12067.55</v>
      </c>
      <c r="M23" s="69"/>
      <c r="N23" s="68"/>
      <c r="O23" s="67"/>
      <c r="P23" s="68"/>
      <c r="Q23" s="71"/>
      <c r="R23" s="72">
        <f t="shared" si="0"/>
        <v>12067.55</v>
      </c>
      <c r="S23" s="65" t="s">
        <v>279</v>
      </c>
      <c r="T23" s="76" t="s">
        <v>280</v>
      </c>
      <c r="U23" s="73"/>
      <c r="V23" s="72">
        <f t="shared" si="1"/>
        <v>0</v>
      </c>
      <c r="W23" s="73"/>
      <c r="X23" s="74">
        <f t="shared" si="2"/>
        <v>0</v>
      </c>
      <c r="Y23" s="73"/>
      <c r="Z23" s="73"/>
      <c r="AA23" s="73"/>
      <c r="AB23" s="73"/>
      <c r="AC23" s="74">
        <f t="shared" si="3"/>
        <v>0</v>
      </c>
      <c r="AD23" s="73"/>
      <c r="AE23" s="74">
        <f t="shared" si="4"/>
        <v>0</v>
      </c>
      <c r="AF23" s="72">
        <f t="shared" si="5"/>
        <v>12067.55</v>
      </c>
    </row>
    <row r="24" spans="1:32" ht="21" customHeight="1" x14ac:dyDescent="0.3">
      <c r="A24" s="65" t="s">
        <v>281</v>
      </c>
      <c r="B24" s="76" t="s">
        <v>282</v>
      </c>
      <c r="C24" s="67"/>
      <c r="D24" s="68"/>
      <c r="E24" s="67"/>
      <c r="F24" s="69"/>
      <c r="G24" s="69"/>
      <c r="H24" s="70"/>
      <c r="I24" s="73"/>
      <c r="J24" s="71"/>
      <c r="K24" s="67"/>
      <c r="L24" s="69"/>
      <c r="M24" s="69"/>
      <c r="N24" s="68"/>
      <c r="O24" s="67"/>
      <c r="P24" s="68"/>
      <c r="Q24" s="71"/>
      <c r="R24" s="72">
        <f t="shared" si="0"/>
        <v>0</v>
      </c>
      <c r="S24" s="65" t="s">
        <v>281</v>
      </c>
      <c r="T24" s="76" t="s">
        <v>282</v>
      </c>
      <c r="U24" s="73"/>
      <c r="V24" s="72">
        <f t="shared" si="1"/>
        <v>0</v>
      </c>
      <c r="W24" s="73"/>
      <c r="X24" s="74">
        <f t="shared" si="2"/>
        <v>0</v>
      </c>
      <c r="Y24" s="73"/>
      <c r="Z24" s="73"/>
      <c r="AA24" s="73"/>
      <c r="AB24" s="73"/>
      <c r="AC24" s="74">
        <f t="shared" si="3"/>
        <v>0</v>
      </c>
      <c r="AD24" s="73"/>
      <c r="AE24" s="74">
        <f t="shared" si="4"/>
        <v>0</v>
      </c>
      <c r="AF24" s="72">
        <f t="shared" si="5"/>
        <v>0</v>
      </c>
    </row>
    <row r="25" spans="1:32" ht="21" customHeight="1" x14ac:dyDescent="0.3">
      <c r="A25" s="65" t="s">
        <v>283</v>
      </c>
      <c r="B25" s="76" t="s">
        <v>284</v>
      </c>
      <c r="C25" s="67"/>
      <c r="D25" s="68"/>
      <c r="E25" s="67"/>
      <c r="F25" s="69"/>
      <c r="G25" s="69"/>
      <c r="H25" s="70"/>
      <c r="I25" s="73"/>
      <c r="J25" s="71"/>
      <c r="K25" s="67"/>
      <c r="L25" s="69"/>
      <c r="M25" s="69"/>
      <c r="N25" s="68"/>
      <c r="O25" s="67"/>
      <c r="P25" s="68"/>
      <c r="Q25" s="71"/>
      <c r="R25" s="72">
        <f t="shared" si="0"/>
        <v>0</v>
      </c>
      <c r="S25" s="65" t="s">
        <v>283</v>
      </c>
      <c r="T25" s="76" t="s">
        <v>284</v>
      </c>
      <c r="U25" s="73"/>
      <c r="V25" s="72">
        <f t="shared" si="1"/>
        <v>0</v>
      </c>
      <c r="W25" s="73"/>
      <c r="X25" s="74">
        <f t="shared" si="2"/>
        <v>0</v>
      </c>
      <c r="Y25" s="73"/>
      <c r="Z25" s="73"/>
      <c r="AA25" s="73"/>
      <c r="AB25" s="73"/>
      <c r="AC25" s="74">
        <f t="shared" si="3"/>
        <v>0</v>
      </c>
      <c r="AD25" s="73"/>
      <c r="AE25" s="74">
        <f t="shared" si="4"/>
        <v>0</v>
      </c>
      <c r="AF25" s="72">
        <f t="shared" si="5"/>
        <v>0</v>
      </c>
    </row>
    <row r="26" spans="1:32" ht="21" customHeight="1" x14ac:dyDescent="0.3">
      <c r="A26" s="65" t="s">
        <v>285</v>
      </c>
      <c r="B26" s="76" t="s">
        <v>286</v>
      </c>
      <c r="C26" s="67"/>
      <c r="D26" s="68"/>
      <c r="E26" s="67"/>
      <c r="F26" s="69"/>
      <c r="G26" s="69"/>
      <c r="H26" s="70"/>
      <c r="I26" s="73"/>
      <c r="J26" s="71"/>
      <c r="K26" s="67"/>
      <c r="L26" s="69"/>
      <c r="M26" s="69"/>
      <c r="N26" s="68"/>
      <c r="O26" s="67"/>
      <c r="P26" s="68"/>
      <c r="Q26" s="71"/>
      <c r="R26" s="72">
        <f t="shared" si="0"/>
        <v>0</v>
      </c>
      <c r="S26" s="65" t="s">
        <v>285</v>
      </c>
      <c r="T26" s="76" t="s">
        <v>286</v>
      </c>
      <c r="U26" s="73"/>
      <c r="V26" s="72">
        <f t="shared" si="1"/>
        <v>0</v>
      </c>
      <c r="W26" s="73"/>
      <c r="X26" s="74">
        <f t="shared" si="2"/>
        <v>0</v>
      </c>
      <c r="Y26" s="73"/>
      <c r="Z26" s="73"/>
      <c r="AA26" s="73"/>
      <c r="AB26" s="73"/>
      <c r="AC26" s="74">
        <f t="shared" si="3"/>
        <v>0</v>
      </c>
      <c r="AD26" s="73"/>
      <c r="AE26" s="74">
        <f t="shared" si="4"/>
        <v>0</v>
      </c>
      <c r="AF26" s="72">
        <f t="shared" si="5"/>
        <v>0</v>
      </c>
    </row>
    <row r="27" spans="1:32" ht="21" customHeight="1" x14ac:dyDescent="0.3">
      <c r="A27" s="65" t="s">
        <v>287</v>
      </c>
      <c r="B27" s="76" t="s">
        <v>288</v>
      </c>
      <c r="C27" s="67"/>
      <c r="D27" s="68"/>
      <c r="E27" s="67"/>
      <c r="F27" s="69"/>
      <c r="G27" s="69"/>
      <c r="H27" s="70"/>
      <c r="I27" s="73"/>
      <c r="J27" s="71"/>
      <c r="K27" s="67"/>
      <c r="L27" s="69"/>
      <c r="M27" s="69"/>
      <c r="N27" s="68">
        <v>20533.82</v>
      </c>
      <c r="O27" s="67"/>
      <c r="P27" s="67">
        <v>30</v>
      </c>
      <c r="Q27" s="71"/>
      <c r="R27" s="72">
        <f t="shared" si="0"/>
        <v>20563.82</v>
      </c>
      <c r="S27" s="65" t="s">
        <v>287</v>
      </c>
      <c r="T27" s="76" t="s">
        <v>288</v>
      </c>
      <c r="U27" s="73"/>
      <c r="V27" s="72">
        <f t="shared" si="1"/>
        <v>0</v>
      </c>
      <c r="W27" s="73"/>
      <c r="X27" s="74">
        <f t="shared" si="2"/>
        <v>0</v>
      </c>
      <c r="Y27" s="73"/>
      <c r="Z27" s="73"/>
      <c r="AA27" s="73"/>
      <c r="AB27" s="73"/>
      <c r="AC27" s="74">
        <f t="shared" si="3"/>
        <v>0</v>
      </c>
      <c r="AD27" s="73"/>
      <c r="AE27" s="74">
        <f t="shared" si="4"/>
        <v>0</v>
      </c>
      <c r="AF27" s="72">
        <f t="shared" si="5"/>
        <v>20563.82</v>
      </c>
    </row>
    <row r="28" spans="1:32" ht="21" customHeight="1" x14ac:dyDescent="0.3">
      <c r="A28" s="65" t="s">
        <v>289</v>
      </c>
      <c r="B28" s="76" t="s">
        <v>290</v>
      </c>
      <c r="C28" s="67"/>
      <c r="D28" s="68"/>
      <c r="E28" s="67"/>
      <c r="F28" s="69"/>
      <c r="G28" s="69"/>
      <c r="H28" s="70"/>
      <c r="I28" s="73"/>
      <c r="J28" s="71"/>
      <c r="K28" s="67"/>
      <c r="L28" s="69"/>
      <c r="M28" s="69"/>
      <c r="N28" s="68"/>
      <c r="O28" s="67"/>
      <c r="P28" s="68"/>
      <c r="Q28" s="71"/>
      <c r="R28" s="72">
        <f t="shared" si="0"/>
        <v>0</v>
      </c>
      <c r="S28" s="65" t="s">
        <v>289</v>
      </c>
      <c r="T28" s="76" t="s">
        <v>290</v>
      </c>
      <c r="U28" s="73">
        <v>101212.61</v>
      </c>
      <c r="V28" s="72">
        <f t="shared" si="1"/>
        <v>101212.61</v>
      </c>
      <c r="W28" s="73"/>
      <c r="X28" s="74">
        <f t="shared" si="2"/>
        <v>0</v>
      </c>
      <c r="Y28" s="73"/>
      <c r="Z28" s="73"/>
      <c r="AA28" s="73"/>
      <c r="AB28" s="73"/>
      <c r="AC28" s="74">
        <f t="shared" si="3"/>
        <v>0</v>
      </c>
      <c r="AD28" s="73"/>
      <c r="AE28" s="74">
        <f t="shared" si="4"/>
        <v>0</v>
      </c>
      <c r="AF28" s="72">
        <f t="shared" si="5"/>
        <v>101212.61</v>
      </c>
    </row>
    <row r="29" spans="1:32" ht="21" customHeight="1" x14ac:dyDescent="0.3">
      <c r="A29" s="65" t="s">
        <v>291</v>
      </c>
      <c r="B29" s="76" t="s">
        <v>292</v>
      </c>
      <c r="C29" s="67"/>
      <c r="D29" s="68"/>
      <c r="E29" s="67"/>
      <c r="F29" s="69"/>
      <c r="G29" s="69"/>
      <c r="H29" s="70"/>
      <c r="I29" s="73"/>
      <c r="J29" s="71"/>
      <c r="K29" s="67"/>
      <c r="L29" s="69"/>
      <c r="M29" s="69"/>
      <c r="N29" s="68"/>
      <c r="O29" s="67"/>
      <c r="P29" s="68"/>
      <c r="Q29" s="71"/>
      <c r="R29" s="72">
        <f t="shared" si="0"/>
        <v>0</v>
      </c>
      <c r="S29" s="65" t="s">
        <v>291</v>
      </c>
      <c r="T29" s="76" t="s">
        <v>292</v>
      </c>
      <c r="U29" s="73"/>
      <c r="V29" s="72">
        <f t="shared" si="1"/>
        <v>0</v>
      </c>
      <c r="W29" s="73"/>
      <c r="X29" s="74">
        <f t="shared" si="2"/>
        <v>0</v>
      </c>
      <c r="Y29" s="73"/>
      <c r="Z29" s="73"/>
      <c r="AA29" s="73"/>
      <c r="AB29" s="73"/>
      <c r="AC29" s="74">
        <f t="shared" si="3"/>
        <v>0</v>
      </c>
      <c r="AD29" s="73"/>
      <c r="AE29" s="74">
        <f t="shared" si="4"/>
        <v>0</v>
      </c>
      <c r="AF29" s="72">
        <f t="shared" si="5"/>
        <v>0</v>
      </c>
    </row>
    <row r="30" spans="1:32" ht="21" customHeight="1" thickBot="1" x14ac:dyDescent="0.35">
      <c r="A30" s="78" t="s">
        <v>293</v>
      </c>
      <c r="B30" s="79" t="s">
        <v>294</v>
      </c>
      <c r="C30" s="150"/>
      <c r="D30" s="80"/>
      <c r="E30" s="81"/>
      <c r="F30" s="82"/>
      <c r="G30" s="82"/>
      <c r="H30" s="83"/>
      <c r="I30" s="84"/>
      <c r="J30" s="80"/>
      <c r="K30" s="81"/>
      <c r="L30" s="82"/>
      <c r="M30" s="82"/>
      <c r="N30" s="85"/>
      <c r="O30" s="81"/>
      <c r="P30" s="85"/>
      <c r="Q30" s="80"/>
      <c r="R30" s="86">
        <f t="shared" si="0"/>
        <v>0</v>
      </c>
      <c r="S30" s="78" t="s">
        <v>293</v>
      </c>
      <c r="T30" s="79" t="s">
        <v>294</v>
      </c>
      <c r="U30" s="84"/>
      <c r="V30" s="86">
        <f t="shared" si="1"/>
        <v>0</v>
      </c>
      <c r="W30" s="84"/>
      <c r="X30" s="87">
        <f>+W30</f>
        <v>0</v>
      </c>
      <c r="Y30" s="84"/>
      <c r="Z30" s="84"/>
      <c r="AA30" s="84"/>
      <c r="AB30" s="84"/>
      <c r="AC30" s="87">
        <f t="shared" si="3"/>
        <v>0</v>
      </c>
      <c r="AD30" s="84"/>
      <c r="AE30" s="87">
        <f t="shared" si="4"/>
        <v>0</v>
      </c>
      <c r="AF30" s="86">
        <f t="shared" si="5"/>
        <v>0</v>
      </c>
    </row>
    <row r="31" spans="1:32" ht="21" customHeight="1" thickBot="1" x14ac:dyDescent="0.35">
      <c r="A31" s="88"/>
      <c r="B31" s="89" t="s">
        <v>295</v>
      </c>
      <c r="C31" s="86">
        <f t="shared" ref="C31:Q31" si="6">SUM(C8:C30)</f>
        <v>43943.98</v>
      </c>
      <c r="D31" s="86">
        <f t="shared" si="6"/>
        <v>0</v>
      </c>
      <c r="E31" s="86">
        <f t="shared" si="6"/>
        <v>1230601.1299999999</v>
      </c>
      <c r="F31" s="86">
        <f t="shared" si="6"/>
        <v>508040.9</v>
      </c>
      <c r="G31" s="86">
        <f t="shared" si="6"/>
        <v>0</v>
      </c>
      <c r="H31" s="86">
        <f t="shared" si="6"/>
        <v>0</v>
      </c>
      <c r="I31" s="86">
        <f t="shared" si="6"/>
        <v>60916.09</v>
      </c>
      <c r="J31" s="86">
        <f t="shared" si="6"/>
        <v>636427.43999999994</v>
      </c>
      <c r="K31" s="86">
        <f t="shared" si="6"/>
        <v>11667.19</v>
      </c>
      <c r="L31" s="86">
        <f t="shared" si="6"/>
        <v>316154.12</v>
      </c>
      <c r="M31" s="86">
        <f t="shared" si="6"/>
        <v>0</v>
      </c>
      <c r="N31" s="86">
        <f t="shared" si="6"/>
        <v>20533.82</v>
      </c>
      <c r="O31" s="86">
        <f t="shared" si="6"/>
        <v>0</v>
      </c>
      <c r="P31" s="86">
        <f t="shared" si="6"/>
        <v>30</v>
      </c>
      <c r="Q31" s="86">
        <f t="shared" si="6"/>
        <v>38631.07</v>
      </c>
      <c r="R31" s="86">
        <f t="shared" ref="R31:AF31" si="7">SUM(R8:R30)</f>
        <v>2866945.74</v>
      </c>
      <c r="S31" s="88"/>
      <c r="T31" s="89" t="s">
        <v>295</v>
      </c>
      <c r="U31" s="86">
        <f t="shared" si="7"/>
        <v>101212.61</v>
      </c>
      <c r="V31" s="86">
        <f t="shared" si="7"/>
        <v>101212.61</v>
      </c>
      <c r="W31" s="86">
        <f t="shared" si="7"/>
        <v>0</v>
      </c>
      <c r="X31" s="86">
        <f t="shared" si="7"/>
        <v>0</v>
      </c>
      <c r="Y31" s="86">
        <f t="shared" si="7"/>
        <v>71477.45</v>
      </c>
      <c r="Z31" s="86">
        <f t="shared" si="7"/>
        <v>0</v>
      </c>
      <c r="AA31" s="86">
        <f t="shared" si="7"/>
        <v>0</v>
      </c>
      <c r="AB31" s="86">
        <f t="shared" si="7"/>
        <v>0</v>
      </c>
      <c r="AC31" s="86">
        <f t="shared" si="7"/>
        <v>71477.45</v>
      </c>
      <c r="AD31" s="86">
        <f t="shared" si="7"/>
        <v>42014.07</v>
      </c>
      <c r="AE31" s="86">
        <f t="shared" si="7"/>
        <v>42014.07</v>
      </c>
      <c r="AF31" s="86">
        <f t="shared" si="7"/>
        <v>3081649.87</v>
      </c>
    </row>
  </sheetData>
  <sheetProtection sheet="1" objects="1" scenarios="1"/>
  <mergeCells count="24">
    <mergeCell ref="A1:R1"/>
    <mergeCell ref="A3:R3"/>
    <mergeCell ref="C4:R4"/>
    <mergeCell ref="U4:AF4"/>
    <mergeCell ref="A5:B7"/>
    <mergeCell ref="C5:R5"/>
    <mergeCell ref="U5:V5"/>
    <mergeCell ref="W5:X5"/>
    <mergeCell ref="Y5:AC5"/>
    <mergeCell ref="C6:D6"/>
    <mergeCell ref="E6:H6"/>
    <mergeCell ref="K6:N6"/>
    <mergeCell ref="O6:P6"/>
    <mergeCell ref="R6:R7"/>
    <mergeCell ref="AC6:AC7"/>
    <mergeCell ref="AE6:AE7"/>
    <mergeCell ref="S5:T7"/>
    <mergeCell ref="S1:AF1"/>
    <mergeCell ref="S3:AF3"/>
    <mergeCell ref="AD5:AE5"/>
    <mergeCell ref="AF5:AF7"/>
    <mergeCell ref="V6:V7"/>
    <mergeCell ref="X6:X7"/>
    <mergeCell ref="Y6:AB6"/>
  </mergeCells>
  <printOptions horizontalCentered="1"/>
  <pageMargins left="0.19685039370078741" right="0.15748031496062992" top="0.47244094488188981" bottom="0.47244094488188981" header="0.35433070866141736" footer="0.31496062992125984"/>
  <pageSetup paperSize="9" scale="58" fitToWidth="2" orientation="landscape" r:id="rId1"/>
  <colBreaks count="1" manualBreakCount="1">
    <brk id="18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SP-Attivo</vt:lpstr>
      <vt:lpstr>SP-Passivo</vt:lpstr>
      <vt:lpstr>Conto ec</vt:lpstr>
      <vt:lpstr>costi per missione</vt:lpstr>
    </vt:vector>
  </TitlesOfParts>
  <Company>Ministero Economia e Finanze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daniela.collesi</dc:creator>
  <cp:lastModifiedBy>Luciano Bianchi</cp:lastModifiedBy>
  <cp:lastPrinted>2018-03-21T17:46:53Z</cp:lastPrinted>
  <dcterms:created xsi:type="dcterms:W3CDTF">2013-05-06T10:20:21Z</dcterms:created>
  <dcterms:modified xsi:type="dcterms:W3CDTF">2019-04-23T07:26:51Z</dcterms:modified>
</cp:coreProperties>
</file>