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forio.onofrio\Desktop\BILANCIO 2021\TARI\PEF2021 MALONNO\documenti ente d'ambito comune\"/>
    </mc:Choice>
  </mc:AlternateContent>
  <bookViews>
    <workbookView xWindow="-120" yWindow="-120" windowWidth="38640" windowHeight="15840"/>
  </bookViews>
  <sheets>
    <sheet name="Malonno" sheetId="4" r:id="rId1"/>
  </sheets>
  <definedNames>
    <definedName name="_xlnm.Print_Area" localSheetId="0">Malonno!$D$6:$G$120</definedName>
    <definedName name="_xlnm.Print_Titles" localSheetId="0">Malonno!$A:$C,Malonno!$1:$5</definedName>
  </definedNames>
  <calcPr calcId="162913"/>
</workbook>
</file>

<file path=xl/calcChain.xml><?xml version="1.0" encoding="utf-8"?>
<calcChain xmlns="http://schemas.openxmlformats.org/spreadsheetml/2006/main">
  <c r="G21" i="4" l="1"/>
  <c r="E41" i="4" l="1"/>
  <c r="F18" i="4"/>
  <c r="G15" i="4"/>
  <c r="F15" i="4"/>
  <c r="F16" i="4" s="1"/>
  <c r="E16" i="4"/>
  <c r="G16" i="4" s="1"/>
  <c r="G96" i="4"/>
  <c r="G48" i="4"/>
  <c r="G92" i="4"/>
  <c r="G93" i="4" s="1"/>
  <c r="F81" i="4"/>
  <c r="G81" i="4" s="1"/>
  <c r="G65" i="4"/>
  <c r="G63" i="4"/>
  <c r="G58" i="4"/>
  <c r="G57" i="4"/>
  <c r="G54" i="4"/>
  <c r="G52" i="4"/>
  <c r="G51" i="4"/>
  <c r="G46" i="4"/>
  <c r="G32" i="4"/>
  <c r="G11" i="4"/>
  <c r="G107" i="4"/>
  <c r="F82" i="4"/>
  <c r="G82" i="4" s="1"/>
  <c r="G66" i="4"/>
  <c r="G62" i="4"/>
  <c r="G14" i="4"/>
  <c r="G44" i="4"/>
  <c r="G30" i="4"/>
  <c r="G67" i="4"/>
  <c r="G74" i="4"/>
  <c r="F12" i="4" l="1"/>
  <c r="F13" i="4" s="1"/>
  <c r="E13" i="4"/>
  <c r="G13" i="4" s="1"/>
  <c r="G12" i="4"/>
  <c r="E115" i="4"/>
  <c r="G55" i="4"/>
  <c r="G115" i="4" s="1"/>
  <c r="G18" i="4"/>
  <c r="G41" i="4" s="1"/>
  <c r="F41" i="4"/>
  <c r="G19" i="4"/>
  <c r="E42" i="4"/>
  <c r="F19" i="4"/>
  <c r="E120" i="4"/>
  <c r="G24" i="4"/>
  <c r="G33" i="4"/>
  <c r="G40" i="4"/>
  <c r="F53" i="4"/>
  <c r="F114" i="4" s="1"/>
  <c r="E114" i="4"/>
  <c r="G53" i="4"/>
  <c r="G114" i="4" s="1"/>
  <c r="G8" i="4"/>
  <c r="G25" i="4"/>
  <c r="F75" i="4"/>
  <c r="G75" i="4"/>
  <c r="G6" i="4"/>
  <c r="G26" i="4"/>
  <c r="G59" i="4"/>
  <c r="F115" i="4"/>
  <c r="G27" i="4"/>
  <c r="G7" i="4"/>
  <c r="G39" i="4"/>
  <c r="F56" i="4"/>
  <c r="E64" i="4"/>
  <c r="F60" i="4"/>
  <c r="E68" i="4"/>
  <c r="E110" i="4"/>
  <c r="E83" i="4"/>
  <c r="E84" i="4" s="1"/>
  <c r="F80" i="4"/>
  <c r="G9" i="4" l="1"/>
  <c r="G80" i="4"/>
  <c r="G83" i="4" s="1"/>
  <c r="G84" i="4" s="1"/>
  <c r="F83" i="4"/>
  <c r="F84" i="4" s="1"/>
  <c r="F29" i="4"/>
  <c r="E119" i="4"/>
  <c r="G17" i="4"/>
  <c r="E20" i="4"/>
  <c r="F31" i="4"/>
  <c r="F119" i="4"/>
  <c r="G120" i="4"/>
  <c r="G42" i="4"/>
  <c r="F42" i="4"/>
  <c r="F43" i="4" s="1"/>
  <c r="F120" i="4"/>
  <c r="F64" i="4"/>
  <c r="G56" i="4"/>
  <c r="G64" i="4" s="1"/>
  <c r="F20" i="4"/>
  <c r="E43" i="4"/>
  <c r="G34" i="4"/>
  <c r="F68" i="4"/>
  <c r="F110" i="4"/>
  <c r="G110" i="4" s="1"/>
  <c r="G60" i="4"/>
  <c r="G68" i="4" s="1"/>
  <c r="E112" i="4"/>
  <c r="E113" i="4"/>
  <c r="G43" i="4" l="1"/>
  <c r="F22" i="4"/>
  <c r="G35" i="4"/>
  <c r="E31" i="4"/>
  <c r="G31" i="4" s="1"/>
  <c r="G20" i="4"/>
  <c r="F112" i="4"/>
  <c r="F113" i="4"/>
  <c r="G113" i="4" s="1"/>
  <c r="G28" i="4"/>
  <c r="E29" i="4"/>
  <c r="E111" i="4"/>
  <c r="G112" i="4"/>
  <c r="G119" i="4"/>
  <c r="F61" i="4" l="1"/>
  <c r="F111" i="4"/>
  <c r="G111" i="4" s="1"/>
  <c r="G29" i="4"/>
  <c r="G36" i="4"/>
  <c r="G10" i="4"/>
  <c r="E22" i="4"/>
  <c r="F38" i="4"/>
  <c r="F45" i="4" s="1"/>
  <c r="F69" i="4" s="1"/>
  <c r="E38" i="4" l="1"/>
  <c r="G37" i="4"/>
  <c r="E61" i="4"/>
  <c r="G22" i="4"/>
  <c r="G61" i="4" s="1"/>
  <c r="F47" i="4"/>
  <c r="F70" i="4"/>
  <c r="G38" i="4" l="1"/>
  <c r="E45" i="4"/>
  <c r="E69" i="4" l="1"/>
  <c r="E70" i="4" s="1"/>
  <c r="G45" i="4"/>
  <c r="G69" i="4" s="1"/>
  <c r="G70" i="4" s="1"/>
  <c r="G94" i="4" s="1"/>
  <c r="E47" i="4"/>
  <c r="G47" i="4" s="1"/>
  <c r="G98" i="4" l="1"/>
  <c r="G100" i="4"/>
  <c r="G101" i="4" l="1"/>
</calcChain>
</file>

<file path=xl/sharedStrings.xml><?xml version="1.0" encoding="utf-8"?>
<sst xmlns="http://schemas.openxmlformats.org/spreadsheetml/2006/main" count="213" uniqueCount="119">
  <si>
    <t>Appendice 1 al MTR (versione integrata con la deliberazione 493/2020/R/RIF)</t>
  </si>
  <si>
    <t>Input dati 
Ciclo integrato RU</t>
  </si>
  <si>
    <t>Input gestori (G) 
Input Ente territorialmente competente (E)
Dato calcolato (C)
Dato MTR (MTR)</t>
  </si>
  <si>
    <t>Costi del/i gestore/i diverso/i dal Comune</t>
  </si>
  <si>
    <t>Costi 
del/i Comune/i</t>
  </si>
  <si>
    <t>Ciclo integrato
 RU (TOT PEF)</t>
  </si>
  <si>
    <t>Legenda celle</t>
  </si>
  <si>
    <r>
      <t xml:space="preserve">Costi dell’attività di raccolta e trasporto dei rifiuti urbani indifferenziati   </t>
    </r>
    <r>
      <rPr>
        <b/>
        <i/>
        <sz val="12"/>
        <color theme="1"/>
        <rFont val="Calibri"/>
        <family val="2"/>
        <scheme val="minor"/>
      </rPr>
      <t>CRT</t>
    </r>
  </si>
  <si>
    <t>G</t>
  </si>
  <si>
    <t>compilazione libera</t>
  </si>
  <si>
    <r>
      <t xml:space="preserve">Costi dell’attività di trattamento e smaltimento dei rifiuti urbani   </t>
    </r>
    <r>
      <rPr>
        <b/>
        <i/>
        <sz val="12"/>
        <color theme="1"/>
        <rFont val="Calibri"/>
        <family val="2"/>
        <scheme val="minor"/>
      </rPr>
      <t>CTS</t>
    </r>
  </si>
  <si>
    <t>non compilabile</t>
  </si>
  <si>
    <r>
      <t xml:space="preserve">Costi dell’attività di trattamento e recupero dei rifiuti urbani   </t>
    </r>
    <r>
      <rPr>
        <b/>
        <i/>
        <sz val="12"/>
        <color theme="1"/>
        <rFont val="Calibri"/>
        <family val="2"/>
        <scheme val="minor"/>
      </rPr>
      <t>CTR</t>
    </r>
  </si>
  <si>
    <t>celle contenenti formule</t>
  </si>
  <si>
    <r>
      <t xml:space="preserve">Costi dell’attività di raccolta e trasporto delle frazioni differenziate   </t>
    </r>
    <r>
      <rPr>
        <b/>
        <i/>
        <sz val="12"/>
        <color theme="1"/>
        <rFont val="Calibri"/>
        <family val="2"/>
        <scheme val="minor"/>
      </rPr>
      <t>CRD</t>
    </r>
  </si>
  <si>
    <t>celle contenenti formule/totali</t>
  </si>
  <si>
    <r>
      <t xml:space="preserve">Costi operativi incentivanti variabili di cui all'articolo 8 del MTR   </t>
    </r>
    <r>
      <rPr>
        <b/>
        <i/>
        <sz val="12"/>
        <color theme="1"/>
        <rFont val="Calibri"/>
        <family val="2"/>
        <scheme val="minor"/>
      </rPr>
      <t>COI</t>
    </r>
    <r>
      <rPr>
        <b/>
        <i/>
        <vertAlign val="superscript"/>
        <sz val="12"/>
        <color theme="1"/>
        <rFont val="Calibri"/>
        <family val="2"/>
        <scheme val="minor"/>
      </rPr>
      <t>EXP</t>
    </r>
    <r>
      <rPr>
        <b/>
        <i/>
        <vertAlign val="subscript"/>
        <sz val="12"/>
        <color theme="1"/>
        <rFont val="Calibri"/>
        <family val="2"/>
        <scheme val="minor"/>
      </rPr>
      <t>TV</t>
    </r>
  </si>
  <si>
    <r>
      <t xml:space="preserve">Proventi della vendita di materiale ed energia derivante da rifiuti   </t>
    </r>
    <r>
      <rPr>
        <b/>
        <i/>
        <sz val="12"/>
        <color theme="1"/>
        <rFont val="Calibri"/>
        <family val="2"/>
        <scheme val="minor"/>
      </rPr>
      <t>AR</t>
    </r>
  </si>
  <si>
    <r>
      <t xml:space="preserve">Fattore di Sharing   </t>
    </r>
    <r>
      <rPr>
        <b/>
        <i/>
        <sz val="12"/>
        <color theme="1"/>
        <rFont val="Calibri"/>
        <family val="2"/>
        <scheme val="minor"/>
      </rPr>
      <t>b</t>
    </r>
  </si>
  <si>
    <t>E</t>
  </si>
  <si>
    <r>
      <t xml:space="preserve">Proventi della vendita di materiale ed energia derivante da rifiuti dopo sharing   </t>
    </r>
    <r>
      <rPr>
        <b/>
        <i/>
        <sz val="12"/>
        <color theme="1"/>
        <rFont val="Calibri"/>
        <family val="2"/>
        <scheme val="minor"/>
      </rPr>
      <t>b(AR)</t>
    </r>
  </si>
  <si>
    <r>
      <t xml:space="preserve">Ricavi derivanti dai corrispettivi riconosciuti dal CONAI   </t>
    </r>
    <r>
      <rPr>
        <b/>
        <i/>
        <sz val="12"/>
        <color theme="1"/>
        <rFont val="Calibri"/>
        <family val="2"/>
        <scheme val="minor"/>
      </rPr>
      <t>AR</t>
    </r>
    <r>
      <rPr>
        <b/>
        <i/>
        <vertAlign val="subscript"/>
        <sz val="12"/>
        <color theme="1"/>
        <rFont val="Calibri"/>
        <family val="2"/>
        <scheme val="minor"/>
      </rPr>
      <t>CONAI</t>
    </r>
  </si>
  <si>
    <r>
      <t xml:space="preserve">Fattore di Sharing    </t>
    </r>
    <r>
      <rPr>
        <b/>
        <i/>
        <sz val="12"/>
        <color theme="1"/>
        <rFont val="Calibri"/>
        <family val="2"/>
        <scheme val="minor"/>
      </rPr>
      <t>b(1+ω)</t>
    </r>
  </si>
  <si>
    <r>
      <t xml:space="preserve">Ricavi derivanti dai corrispettivi riconosciuti dal CONAI dopo sharing   </t>
    </r>
    <r>
      <rPr>
        <b/>
        <i/>
        <sz val="12"/>
        <color theme="1"/>
        <rFont val="Calibri"/>
        <family val="2"/>
        <scheme val="minor"/>
      </rPr>
      <t>b(1+ω)AR</t>
    </r>
    <r>
      <rPr>
        <b/>
        <i/>
        <vertAlign val="subscript"/>
        <sz val="12"/>
        <color theme="1"/>
        <rFont val="Calibri"/>
        <family val="2"/>
        <scheme val="minor"/>
      </rPr>
      <t>CONAI</t>
    </r>
  </si>
  <si>
    <r>
      <t>Componente a conguaglio relativa ai costi variabili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  </t>
    </r>
    <r>
      <rPr>
        <b/>
        <i/>
        <sz val="12"/>
        <color theme="1"/>
        <rFont val="Calibri"/>
        <family val="2"/>
        <scheme val="minor"/>
      </rPr>
      <t>RC</t>
    </r>
    <r>
      <rPr>
        <b/>
        <i/>
        <vertAlign val="subscript"/>
        <sz val="12"/>
        <color theme="1"/>
        <rFont val="Calibri"/>
        <family val="2"/>
        <scheme val="minor"/>
      </rPr>
      <t>TV</t>
    </r>
  </si>
  <si>
    <t>E-G</t>
  </si>
  <si>
    <r>
      <t xml:space="preserve">Coefficiente di gradualità   </t>
    </r>
    <r>
      <rPr>
        <b/>
        <i/>
        <sz val="12"/>
        <color theme="1"/>
        <rFont val="Calibri"/>
        <family val="2"/>
        <scheme val="minor"/>
      </rPr>
      <t>(1+ɣ)</t>
    </r>
  </si>
  <si>
    <r>
      <t xml:space="preserve">Numero di rate  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theme="1"/>
        <rFont val="Calibri"/>
        <family val="2"/>
        <scheme val="minor"/>
      </rPr>
      <t>r</t>
    </r>
  </si>
  <si>
    <r>
      <rPr>
        <sz val="12"/>
        <color theme="1"/>
        <rFont val="Calibri"/>
        <family val="2"/>
        <scheme val="minor"/>
      </rPr>
      <t>Componente a conguaglio relativa ai costi variabili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riconosciuta</t>
    </r>
    <r>
      <rPr>
        <i/>
        <sz val="12"/>
        <color theme="1"/>
        <rFont val="Calibri"/>
        <family val="2"/>
        <scheme val="minor"/>
      </rPr>
      <t xml:space="preserve">  </t>
    </r>
    <r>
      <rPr>
        <b/>
        <i/>
        <sz val="12"/>
        <color theme="1"/>
        <rFont val="Calibri"/>
        <family val="2"/>
        <scheme val="minor"/>
      </rPr>
      <t>(1+ɣ)RC</t>
    </r>
    <r>
      <rPr>
        <b/>
        <i/>
        <vertAlign val="subscript"/>
        <sz val="12"/>
        <color theme="1"/>
        <rFont val="Calibri"/>
        <family val="2"/>
        <scheme val="minor"/>
      </rPr>
      <t>TV</t>
    </r>
    <r>
      <rPr>
        <b/>
        <i/>
        <sz val="12"/>
        <color theme="1"/>
        <rFont val="Calibri"/>
        <family val="2"/>
        <scheme val="minor"/>
      </rPr>
      <t>/r</t>
    </r>
  </si>
  <si>
    <t>Oneri relativi all'IVA indetraibile</t>
  </si>
  <si>
    <r>
      <rPr>
        <b/>
        <i/>
        <sz val="12"/>
        <color theme="1"/>
        <rFont val="Calibri"/>
        <family val="2"/>
        <scheme val="minor"/>
      </rPr>
      <t>∑TV</t>
    </r>
    <r>
      <rPr>
        <b/>
        <i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totale delle entrate tariffarie relative alle componenti di costo variabile </t>
    </r>
  </si>
  <si>
    <t>C</t>
  </si>
  <si>
    <r>
      <t xml:space="preserve">Costi dell’attività di spazzamento e di lavaggio   </t>
    </r>
    <r>
      <rPr>
        <b/>
        <i/>
        <sz val="12"/>
        <color theme="1"/>
        <rFont val="Calibri"/>
        <family val="2"/>
        <scheme val="minor"/>
      </rPr>
      <t>CSL</t>
    </r>
  </si>
  <si>
    <r>
      <t xml:space="preserve">                    Costi per l’attività di gestione delle tariffe e dei rapporti con gli utenti   </t>
    </r>
    <r>
      <rPr>
        <b/>
        <i/>
        <sz val="12"/>
        <color theme="1"/>
        <rFont val="Calibri"/>
        <family val="2"/>
        <scheme val="minor"/>
      </rPr>
      <t>CARC</t>
    </r>
  </si>
  <si>
    <r>
      <t xml:space="preserve">                    Costi generali di gestione   </t>
    </r>
    <r>
      <rPr>
        <b/>
        <i/>
        <sz val="12"/>
        <color theme="1"/>
        <rFont val="Calibri"/>
        <family val="2"/>
        <scheme val="minor"/>
      </rPr>
      <t>CGG</t>
    </r>
  </si>
  <si>
    <r>
      <t xml:space="preserve">                    Costi relativi alla quota di crediti inesigibili    </t>
    </r>
    <r>
      <rPr>
        <b/>
        <i/>
        <sz val="12"/>
        <color theme="1"/>
        <rFont val="Calibri"/>
        <family val="2"/>
        <scheme val="minor"/>
      </rPr>
      <t>CCD</t>
    </r>
  </si>
  <si>
    <r>
      <t xml:space="preserve">                    Altri costi   </t>
    </r>
    <r>
      <rPr>
        <b/>
        <i/>
        <sz val="12"/>
        <color theme="1"/>
        <rFont val="Calibri"/>
        <family val="2"/>
        <scheme val="minor"/>
      </rPr>
      <t>CO</t>
    </r>
    <r>
      <rPr>
        <b/>
        <i/>
        <vertAlign val="subscript"/>
        <sz val="12"/>
        <color theme="1"/>
        <rFont val="Calibri"/>
        <family val="2"/>
        <scheme val="minor"/>
      </rPr>
      <t>AL</t>
    </r>
  </si>
  <si>
    <r>
      <t xml:space="preserve">Costi comuni   </t>
    </r>
    <r>
      <rPr>
        <b/>
        <i/>
        <sz val="12"/>
        <color theme="1"/>
        <rFont val="Calibri"/>
        <family val="2"/>
        <scheme val="minor"/>
      </rPr>
      <t>CC</t>
    </r>
  </si>
  <si>
    <r>
      <t xml:space="preserve">                  Ammortamenti   </t>
    </r>
    <r>
      <rPr>
        <b/>
        <i/>
        <sz val="12"/>
        <color theme="1"/>
        <rFont val="Calibri"/>
        <family val="2"/>
        <scheme val="minor"/>
      </rPr>
      <t>Amm</t>
    </r>
  </si>
  <si>
    <r>
      <t xml:space="preserve">                  Accantonamenti   </t>
    </r>
    <r>
      <rPr>
        <b/>
        <i/>
        <sz val="12"/>
        <color theme="1"/>
        <rFont val="Calibri"/>
        <family val="2"/>
        <scheme val="minor"/>
      </rPr>
      <t>Acc</t>
    </r>
  </si>
  <si>
    <t xml:space="preserve">                        - di cui costi di gestione post-operativa delle discariche</t>
  </si>
  <si>
    <t xml:space="preserve">                        - di cui per crediti</t>
  </si>
  <si>
    <t xml:space="preserve">                        - di cui per rischi e oneri previsti da normativa di settore e/o dal contratto di affidamento</t>
  </si>
  <si>
    <t xml:space="preserve">                        - di cui per altri non in eccesso rispetto a norme tributarie</t>
  </si>
  <si>
    <r>
      <t xml:space="preserve">                Remunerazione del capitale investito netto  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theme="1"/>
        <rFont val="Calibri"/>
        <family val="2"/>
        <scheme val="minor"/>
      </rPr>
      <t>R</t>
    </r>
  </si>
  <si>
    <r>
      <t xml:space="preserve">               Remunerazione delle immobilizzazioni in corso   </t>
    </r>
    <r>
      <rPr>
        <b/>
        <i/>
        <sz val="12"/>
        <color theme="1"/>
        <rFont val="Calibri"/>
        <family val="2"/>
        <scheme val="minor"/>
      </rPr>
      <t>R</t>
    </r>
    <r>
      <rPr>
        <b/>
        <i/>
        <vertAlign val="subscript"/>
        <sz val="12"/>
        <color theme="1"/>
        <rFont val="Calibri"/>
        <family val="2"/>
        <scheme val="minor"/>
      </rPr>
      <t>LIC</t>
    </r>
  </si>
  <si>
    <r>
      <t xml:space="preserve">Costi d'uso del capitale </t>
    </r>
    <r>
      <rPr>
        <b/>
        <sz val="12"/>
        <color theme="1"/>
        <rFont val="Calibri"/>
        <family val="2"/>
        <scheme val="minor"/>
      </rPr>
      <t xml:space="preserve">  </t>
    </r>
    <r>
      <rPr>
        <b/>
        <i/>
        <sz val="12"/>
        <color theme="1"/>
        <rFont val="Calibri"/>
        <family val="2"/>
        <scheme val="minor"/>
      </rPr>
      <t>CK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</si>
  <si>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Costi operativi incentivanti fissi di cui all'articolo 8 del MTR   </t>
    </r>
    <r>
      <rPr>
        <b/>
        <i/>
        <sz val="12"/>
        <color theme="1"/>
        <rFont val="Calibri"/>
        <family val="2"/>
        <scheme val="minor"/>
      </rPr>
      <t>COI</t>
    </r>
    <r>
      <rPr>
        <b/>
        <i/>
        <vertAlign val="superscript"/>
        <sz val="12"/>
        <color theme="1"/>
        <rFont val="Calibri"/>
        <family val="2"/>
        <scheme val="minor"/>
      </rPr>
      <t>EXP</t>
    </r>
    <r>
      <rPr>
        <b/>
        <i/>
        <vertAlign val="subscript"/>
        <sz val="12"/>
        <color theme="1"/>
        <rFont val="Calibri"/>
        <family val="2"/>
        <scheme val="minor"/>
      </rPr>
      <t>TF</t>
    </r>
  </si>
  <si>
    <r>
      <t xml:space="preserve">Componente a conguaglio relativa ai costi fissi   </t>
    </r>
    <r>
      <rPr>
        <b/>
        <i/>
        <sz val="12"/>
        <color theme="1"/>
        <rFont val="Calibri"/>
        <family val="2"/>
        <scheme val="minor"/>
      </rPr>
      <t>RC</t>
    </r>
    <r>
      <rPr>
        <b/>
        <i/>
        <vertAlign val="subscript"/>
        <sz val="12"/>
        <color theme="1"/>
        <rFont val="Calibri"/>
        <family val="2"/>
        <scheme val="minor"/>
      </rPr>
      <t>TF</t>
    </r>
  </si>
  <si>
    <r>
      <t xml:space="preserve">Coefficiente di gradualità  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theme="1"/>
        <rFont val="Calibri"/>
        <family val="2"/>
        <scheme val="minor"/>
      </rPr>
      <t>(1+ɣ)</t>
    </r>
  </si>
  <si>
    <r>
      <t xml:space="preserve">Numero di rate   </t>
    </r>
    <r>
      <rPr>
        <b/>
        <i/>
        <sz val="12"/>
        <color theme="1"/>
        <rFont val="Calibri"/>
        <family val="2"/>
        <scheme val="minor"/>
      </rPr>
      <t>r</t>
    </r>
  </si>
  <si>
    <r>
      <t xml:space="preserve">Componente a conguaglio relativa ai costi fissi </t>
    </r>
    <r>
      <rPr>
        <sz val="12"/>
        <rFont val="Calibri"/>
        <family val="2"/>
        <scheme val="minor"/>
      </rPr>
      <t>riconosciuta</t>
    </r>
    <r>
      <rPr>
        <sz val="12"/>
        <color theme="1"/>
        <rFont val="Calibri"/>
        <family val="2"/>
        <scheme val="minor"/>
      </rPr>
      <t xml:space="preserve">  </t>
    </r>
    <r>
      <rPr>
        <b/>
        <i/>
        <sz val="12"/>
        <color theme="1"/>
        <rFont val="Calibri"/>
        <family val="2"/>
        <scheme val="minor"/>
      </rPr>
      <t>(1+ɣ)RC</t>
    </r>
    <r>
      <rPr>
        <b/>
        <i/>
        <vertAlign val="subscript"/>
        <sz val="12"/>
        <color theme="1"/>
        <rFont val="Calibri"/>
        <family val="2"/>
        <scheme val="minor"/>
      </rPr>
      <t>TF</t>
    </r>
    <r>
      <rPr>
        <b/>
        <i/>
        <sz val="12"/>
        <color theme="1"/>
        <rFont val="Calibri"/>
        <family val="2"/>
        <scheme val="minor"/>
      </rPr>
      <t>/r</t>
    </r>
  </si>
  <si>
    <r>
      <rPr>
        <b/>
        <i/>
        <sz val="12"/>
        <color theme="1"/>
        <rFont val="Calibri"/>
        <family val="2"/>
        <scheme val="minor"/>
      </rPr>
      <t>∑TF</t>
    </r>
    <r>
      <rPr>
        <b/>
        <i/>
        <vertAlign val="subscript"/>
        <sz val="12"/>
        <color theme="1"/>
        <rFont val="Calibri"/>
        <family val="2"/>
        <scheme val="minor"/>
      </rPr>
      <t>a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totale delle entrate tariffarie relative alle componenti di costo fisse</t>
    </r>
  </si>
  <si>
    <t>Detrazioni di cui al comma 4.5 della Deliberazione 443/2019/R/RIF</t>
  </si>
  <si>
    <r>
      <t>∑T</t>
    </r>
    <r>
      <rPr>
        <b/>
        <i/>
        <vertAlign val="subscript"/>
        <sz val="12"/>
        <color theme="1"/>
        <rFont val="Calibri"/>
        <family val="2"/>
        <scheme val="minor"/>
      </rPr>
      <t>a</t>
    </r>
    <r>
      <rPr>
        <b/>
        <i/>
        <sz val="12"/>
        <color theme="1"/>
        <rFont val="Calibri"/>
        <family val="2"/>
        <scheme val="minor"/>
      </rPr>
      <t>= ∑TV</t>
    </r>
    <r>
      <rPr>
        <b/>
        <i/>
        <vertAlign val="subscript"/>
        <sz val="12"/>
        <color theme="1"/>
        <rFont val="Calibri"/>
        <family val="2"/>
        <scheme val="minor"/>
      </rPr>
      <t>a</t>
    </r>
    <r>
      <rPr>
        <b/>
        <i/>
        <sz val="12"/>
        <color theme="1"/>
        <rFont val="Calibri"/>
        <family val="2"/>
        <scheme val="minor"/>
      </rPr>
      <t xml:space="preserve"> + ∑TF</t>
    </r>
    <r>
      <rPr>
        <b/>
        <i/>
        <vertAlign val="subscript"/>
        <sz val="12"/>
        <color theme="1"/>
        <rFont val="Calibri"/>
        <family val="2"/>
        <scheme val="minor"/>
      </rPr>
      <t>a</t>
    </r>
  </si>
  <si>
    <t>Detrazioni di cui al comma 1.4 della Determina n. 2/DRIF/2020</t>
  </si>
  <si>
    <t>Ulteriori componenti ex deliberazioni 443/2019/R/RIF, 238/2020/R/RIF e 493/2020/R/RIF</t>
  </si>
  <si>
    <r>
      <t xml:space="preserve">Scostamento atteso dei costi variabili di cui all'articolo 7 bis del MTR   </t>
    </r>
    <r>
      <rPr>
        <b/>
        <i/>
        <sz val="12"/>
        <color theme="1"/>
        <rFont val="Calibri"/>
        <family val="2"/>
        <scheme val="minor"/>
      </rPr>
      <t>COV</t>
    </r>
    <r>
      <rPr>
        <b/>
        <i/>
        <vertAlign val="superscript"/>
        <sz val="12"/>
        <color theme="1"/>
        <rFont val="Calibri"/>
        <family val="2"/>
        <scheme val="minor"/>
      </rPr>
      <t>EXP</t>
    </r>
    <r>
      <rPr>
        <b/>
        <i/>
        <vertAlign val="subscript"/>
        <sz val="12"/>
        <color theme="1"/>
        <rFont val="Calibri"/>
        <family val="2"/>
        <scheme val="minor"/>
      </rPr>
      <t>TV</t>
    </r>
    <r>
      <rPr>
        <b/>
        <vertAlign val="subscript"/>
        <sz val="12"/>
        <rFont val="Calibri"/>
        <family val="2"/>
        <scheme val="minor"/>
      </rPr>
      <t>2021</t>
    </r>
  </si>
  <si>
    <r>
      <t xml:space="preserve">Oneri variabili per la tutela delle utenze domestiche di cui al comma 7 ter.1 del MTR   </t>
    </r>
    <r>
      <rPr>
        <b/>
        <i/>
        <sz val="12"/>
        <color theme="1"/>
        <rFont val="Calibri"/>
        <family val="2"/>
        <scheme val="minor"/>
      </rPr>
      <t>COS</t>
    </r>
    <r>
      <rPr>
        <b/>
        <i/>
        <vertAlign val="superscript"/>
        <sz val="12"/>
        <color theme="1"/>
        <rFont val="Calibri"/>
        <family val="2"/>
        <scheme val="minor"/>
      </rPr>
      <t>EXP</t>
    </r>
    <r>
      <rPr>
        <b/>
        <i/>
        <vertAlign val="subscript"/>
        <sz val="12"/>
        <color theme="1"/>
        <rFont val="Calibri"/>
        <family val="2"/>
        <scheme val="minor"/>
      </rPr>
      <t>TV</t>
    </r>
    <r>
      <rPr>
        <b/>
        <vertAlign val="subscript"/>
        <sz val="12"/>
        <color theme="1"/>
        <rFont val="Calibri"/>
        <family val="2"/>
        <scheme val="minor"/>
      </rPr>
      <t>,2021</t>
    </r>
  </si>
  <si>
    <r>
      <t>Numero di rate</t>
    </r>
    <r>
      <rPr>
        <sz val="12"/>
        <color rgb="FFFF0000"/>
        <rFont val="Calibri"/>
        <family val="2"/>
        <scheme val="minor"/>
      </rPr>
      <t xml:space="preserve"> </t>
    </r>
    <r>
      <rPr>
        <b/>
        <i/>
        <sz val="12"/>
        <rFont val="Calibri"/>
        <family val="2"/>
        <scheme val="minor"/>
      </rPr>
      <t>r'</t>
    </r>
  </si>
  <si>
    <r>
      <t>Rata annuale RCND</t>
    </r>
    <r>
      <rPr>
        <vertAlign val="subscript"/>
        <sz val="12"/>
        <rFont val="Calibri"/>
        <family val="2"/>
        <scheme val="minor"/>
      </rPr>
      <t>TV</t>
    </r>
    <r>
      <rPr>
        <sz val="12"/>
        <rFont val="Calibri"/>
        <family val="2"/>
        <scheme val="minor"/>
      </rPr>
      <t xml:space="preserve">   </t>
    </r>
    <r>
      <rPr>
        <b/>
        <i/>
        <sz val="12"/>
        <rFont val="Calibri"/>
        <family val="2"/>
        <scheme val="minor"/>
      </rPr>
      <t>RCND</t>
    </r>
    <r>
      <rPr>
        <b/>
        <i/>
        <vertAlign val="subscript"/>
        <sz val="12"/>
        <rFont val="Calibri"/>
        <family val="2"/>
        <scheme val="minor"/>
      </rPr>
      <t>TV</t>
    </r>
    <r>
      <rPr>
        <b/>
        <i/>
        <sz val="12"/>
        <rFont val="Calibri"/>
        <family val="2"/>
        <scheme val="minor"/>
      </rPr>
      <t>/r'</t>
    </r>
  </si>
  <si>
    <t xml:space="preserve">Deroga ex art. 107 c.5 d.l. 18/20: differenza tra costi variabili 2019 e costi variabili da PEF 2020 approvato in applicazione del MTR </t>
  </si>
  <si>
    <t>Numero di anni per il recupero della differenza tra costi 2019 e costi da PEF 2020 approvato in applicazione del MTR</t>
  </si>
  <si>
    <r>
      <t xml:space="preserve">Rata annuale conguaglio relativa ai costi variabili per deroga ex art. 107, c. 5, d.l. 18/20   </t>
    </r>
    <r>
      <rPr>
        <b/>
        <i/>
        <sz val="12"/>
        <rFont val="Calibri"/>
        <family val="2"/>
        <scheme val="minor"/>
      </rPr>
      <t>RCU</t>
    </r>
    <r>
      <rPr>
        <b/>
        <i/>
        <vertAlign val="subscript"/>
        <sz val="12"/>
        <rFont val="Calibri"/>
        <family val="2"/>
        <scheme val="minor"/>
      </rPr>
      <t>TV</t>
    </r>
  </si>
  <si>
    <t>Quota (relativa ai costi variabili) dei conguagli residui afferenti alle determinazioni tariffarie del 2020, da recuperare nel 2021</t>
  </si>
  <si>
    <r>
      <t xml:space="preserve">       di cui quota dei conguagli relativi all'annualità 2018  </t>
    </r>
    <r>
      <rPr>
        <b/>
        <i/>
        <sz val="12"/>
        <rFont val="Calibri"/>
        <family val="2"/>
        <scheme val="minor"/>
      </rPr>
      <t>(1+ɣ</t>
    </r>
    <r>
      <rPr>
        <b/>
        <i/>
        <vertAlign val="subscript"/>
        <sz val="12"/>
        <rFont val="Calibri"/>
        <family val="2"/>
        <scheme val="minor"/>
      </rPr>
      <t>2020</t>
    </r>
    <r>
      <rPr>
        <b/>
        <i/>
        <sz val="12"/>
        <rFont val="Calibri"/>
        <family val="2"/>
        <scheme val="minor"/>
      </rPr>
      <t>)RC</t>
    </r>
    <r>
      <rPr>
        <b/>
        <i/>
        <vertAlign val="subscript"/>
        <sz val="12"/>
        <rFont val="Calibri"/>
        <family val="2"/>
        <scheme val="minor"/>
      </rPr>
      <t>TV,2020</t>
    </r>
    <r>
      <rPr>
        <b/>
        <i/>
        <sz val="12"/>
        <rFont val="Calibri"/>
        <family val="2"/>
        <scheme val="minor"/>
      </rPr>
      <t>/r</t>
    </r>
    <r>
      <rPr>
        <b/>
        <i/>
        <vertAlign val="subscript"/>
        <sz val="12"/>
        <rFont val="Calibri"/>
        <family val="2"/>
        <scheme val="minor"/>
      </rPr>
      <t>2020</t>
    </r>
    <r>
      <rPr>
        <sz val="12"/>
        <rFont val="Calibri"/>
        <family val="2"/>
        <scheme val="minor"/>
      </rPr>
      <t xml:space="preserve">  </t>
    </r>
    <r>
      <rPr>
        <i/>
        <sz val="12"/>
        <rFont val="Calibri"/>
        <family val="2"/>
        <scheme val="minor"/>
      </rPr>
      <t xml:space="preserve">  (se r</t>
    </r>
    <r>
      <rPr>
        <i/>
        <vertAlign val="subscript"/>
        <sz val="12"/>
        <rFont val="Calibri"/>
        <family val="2"/>
        <scheme val="minor"/>
      </rPr>
      <t>2020</t>
    </r>
    <r>
      <rPr>
        <i/>
        <sz val="12"/>
        <rFont val="Calibri"/>
        <family val="2"/>
        <scheme val="minor"/>
      </rPr>
      <t xml:space="preserve"> &gt; 1)</t>
    </r>
  </si>
  <si>
    <r>
      <t xml:space="preserve">Numero di rate conguagli relativi all'annualità 2018 (RC 2020)   </t>
    </r>
    <r>
      <rPr>
        <b/>
        <i/>
        <sz val="12"/>
        <rFont val="Calibri"/>
        <family val="2"/>
        <scheme val="minor"/>
      </rPr>
      <t>r</t>
    </r>
    <r>
      <rPr>
        <vertAlign val="subscript"/>
        <sz val="12"/>
        <rFont val="Calibri"/>
        <family val="2"/>
        <scheme val="minor"/>
      </rPr>
      <t>2020</t>
    </r>
    <r>
      <rPr>
        <sz val="12"/>
        <rFont val="Calibri"/>
        <family val="2"/>
        <scheme val="minor"/>
      </rPr>
      <t xml:space="preserve">       </t>
    </r>
    <r>
      <rPr>
        <i/>
        <sz val="12"/>
        <rFont val="Calibri"/>
        <family val="2"/>
        <scheme val="minor"/>
      </rPr>
      <t>(da PEF 2020)</t>
    </r>
  </si>
  <si>
    <r>
      <t>∑TV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totale delle entrate tariffarie relative alle componenti di costo variabile (ex deliberazioni 443/2019/R/RIF, 238/2020/R/RIF e </t>
    </r>
    <r>
      <rPr>
        <b/>
        <sz val="12"/>
        <rFont val="Calibri"/>
        <family val="2"/>
        <scheme val="minor"/>
      </rPr>
      <t>493</t>
    </r>
    <r>
      <rPr>
        <b/>
        <sz val="12"/>
        <color theme="1"/>
        <rFont val="Calibri"/>
        <family val="2"/>
        <scheme val="minor"/>
      </rPr>
      <t>/2020/R/RIF)</t>
    </r>
  </si>
  <si>
    <r>
      <t xml:space="preserve">Scostamento atteso dei costi fissi di cui all'articolo 7 bis del MTR   </t>
    </r>
    <r>
      <rPr>
        <b/>
        <i/>
        <sz val="12"/>
        <rFont val="Calibri"/>
        <family val="2"/>
        <scheme val="minor"/>
      </rPr>
      <t>COV</t>
    </r>
    <r>
      <rPr>
        <b/>
        <i/>
        <vertAlign val="superscript"/>
        <sz val="12"/>
        <rFont val="Calibri"/>
        <family val="2"/>
        <scheme val="minor"/>
      </rPr>
      <t>EXP</t>
    </r>
    <r>
      <rPr>
        <b/>
        <i/>
        <vertAlign val="subscript"/>
        <sz val="12"/>
        <rFont val="Calibri"/>
        <family val="2"/>
        <scheme val="minor"/>
      </rPr>
      <t>TF</t>
    </r>
    <r>
      <rPr>
        <b/>
        <vertAlign val="subscript"/>
        <sz val="12"/>
        <rFont val="Calibri"/>
        <family val="2"/>
        <scheme val="minor"/>
      </rPr>
      <t>2021</t>
    </r>
  </si>
  <si>
    <t xml:space="preserve">Deroga ex art. 107 c.5 d.l. 18/20: differenza tra costi fissi 2019 e costi fissi da PEF 2020 approvato in applicazione del MTR </t>
  </si>
  <si>
    <r>
      <t xml:space="preserve">Rata annuale conguaglio relativa ai costi fissi per deroga ex art. 107, c. 5, d.l. 18/20   </t>
    </r>
    <r>
      <rPr>
        <b/>
        <i/>
        <sz val="12"/>
        <rFont val="Calibri"/>
        <family val="2"/>
        <scheme val="minor"/>
      </rPr>
      <t>RCU</t>
    </r>
    <r>
      <rPr>
        <b/>
        <i/>
        <vertAlign val="subscript"/>
        <sz val="12"/>
        <rFont val="Calibri"/>
        <family val="2"/>
        <scheme val="minor"/>
      </rPr>
      <t>TF</t>
    </r>
  </si>
  <si>
    <t>Quota (relativa ai costi fissi) dei conguagli residui afferenti alle determinazioni tariffarie del 2020, da recuperare nel 2021</t>
  </si>
  <si>
    <r>
      <t xml:space="preserve">       di cui quota dei conguagli relativi all'annualità 2018   </t>
    </r>
    <r>
      <rPr>
        <b/>
        <i/>
        <sz val="12"/>
        <rFont val="Calibri"/>
        <family val="2"/>
        <scheme val="minor"/>
      </rPr>
      <t>(1+ɣ</t>
    </r>
    <r>
      <rPr>
        <b/>
        <i/>
        <vertAlign val="subscript"/>
        <sz val="12"/>
        <rFont val="Calibri"/>
        <family val="2"/>
        <scheme val="minor"/>
      </rPr>
      <t>2020</t>
    </r>
    <r>
      <rPr>
        <b/>
        <i/>
        <sz val="12"/>
        <rFont val="Calibri"/>
        <family val="2"/>
        <scheme val="minor"/>
      </rPr>
      <t>)RC</t>
    </r>
    <r>
      <rPr>
        <b/>
        <i/>
        <vertAlign val="subscript"/>
        <sz val="12"/>
        <rFont val="Calibri"/>
        <family val="2"/>
        <scheme val="minor"/>
      </rPr>
      <t>TF,2020</t>
    </r>
    <r>
      <rPr>
        <b/>
        <i/>
        <sz val="12"/>
        <rFont val="Calibri"/>
        <family val="2"/>
        <scheme val="minor"/>
      </rPr>
      <t>/r</t>
    </r>
    <r>
      <rPr>
        <vertAlign val="subscript"/>
        <sz val="12"/>
        <rFont val="Calibri"/>
        <family val="2"/>
        <scheme val="minor"/>
      </rPr>
      <t>2020</t>
    </r>
    <r>
      <rPr>
        <sz val="12"/>
        <rFont val="Calibri"/>
        <family val="2"/>
        <scheme val="minor"/>
      </rPr>
      <t xml:space="preserve">       </t>
    </r>
    <r>
      <rPr>
        <i/>
        <sz val="12"/>
        <rFont val="Calibri"/>
        <family val="2"/>
        <scheme val="minor"/>
      </rPr>
      <t>(se r</t>
    </r>
    <r>
      <rPr>
        <i/>
        <vertAlign val="subscript"/>
        <sz val="12"/>
        <rFont val="Calibri"/>
        <family val="2"/>
        <scheme val="minor"/>
      </rPr>
      <t>2020</t>
    </r>
    <r>
      <rPr>
        <i/>
        <sz val="12"/>
        <rFont val="Calibri"/>
        <family val="2"/>
        <scheme val="minor"/>
      </rPr>
      <t xml:space="preserve"> &gt; 1)</t>
    </r>
  </si>
  <si>
    <r>
      <t>Numero di rate conguagli relativi all'annualità 2018 (RC 2020)   r</t>
    </r>
    <r>
      <rPr>
        <vertAlign val="subscript"/>
        <sz val="12"/>
        <rFont val="Calibri"/>
        <family val="2"/>
        <scheme val="minor"/>
      </rPr>
      <t>2020</t>
    </r>
    <r>
      <rPr>
        <sz val="12"/>
        <rFont val="Calibri"/>
        <family val="2"/>
        <scheme val="minor"/>
      </rPr>
      <t xml:space="preserve">       </t>
    </r>
    <r>
      <rPr>
        <i/>
        <sz val="12"/>
        <rFont val="Calibri"/>
        <family val="2"/>
        <scheme val="minor"/>
      </rPr>
      <t>(da PEF 2020)</t>
    </r>
  </si>
  <si>
    <r>
      <t>∑TF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totale delle entrate tariffarie relative alle componenti di costo fisse  (ex deliberazioni 443/2019/R/RIF, 238/2020/R/RIF e </t>
    </r>
    <r>
      <rPr>
        <b/>
        <sz val="12"/>
        <rFont val="Calibri"/>
        <family val="2"/>
        <scheme val="minor"/>
      </rPr>
      <t>493</t>
    </r>
    <r>
      <rPr>
        <b/>
        <sz val="12"/>
        <color theme="1"/>
        <rFont val="Calibri"/>
        <family val="2"/>
        <scheme val="minor"/>
      </rPr>
      <t>/2020/R/RIF)</t>
    </r>
  </si>
  <si>
    <r>
      <t>∑T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>= ∑TV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+ ∑TF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 (ex deliberazioni 443/2019/R/RIF, 238/2020/R/RIF e </t>
    </r>
    <r>
      <rPr>
        <b/>
        <sz val="12"/>
        <rFont val="Calibri"/>
        <family val="2"/>
        <scheme val="minor"/>
      </rPr>
      <t>493</t>
    </r>
    <r>
      <rPr>
        <b/>
        <sz val="12"/>
        <color theme="1"/>
        <rFont val="Calibri"/>
        <family val="2"/>
        <scheme val="minor"/>
      </rPr>
      <t>/2020/R/RIF)</t>
    </r>
  </si>
  <si>
    <t xml:space="preserve">Grandezze fisico-tecniche </t>
  </si>
  <si>
    <r>
      <t xml:space="preserve">raccolta differenziata   </t>
    </r>
    <r>
      <rPr>
        <i/>
        <sz val="12"/>
        <color theme="1"/>
        <rFont val="Calibri"/>
        <family val="2"/>
        <scheme val="minor"/>
      </rPr>
      <t>%</t>
    </r>
  </si>
  <si>
    <r>
      <t>q</t>
    </r>
    <r>
      <rPr>
        <i/>
        <vertAlign val="subscript"/>
        <sz val="12"/>
        <color theme="1"/>
        <rFont val="Calibri"/>
        <family val="2"/>
        <scheme val="minor"/>
      </rPr>
      <t>a-2</t>
    </r>
    <r>
      <rPr>
        <i/>
        <sz val="12"/>
        <color theme="1"/>
        <rFont val="Calibri"/>
        <family val="2"/>
        <scheme val="minor"/>
      </rPr>
      <t xml:space="preserve">  </t>
    </r>
    <r>
      <rPr>
        <i/>
        <sz val="12"/>
        <rFont val="Calibri"/>
        <family val="2"/>
        <scheme val="minor"/>
      </rPr>
      <t xml:space="preserve"> kg</t>
    </r>
  </si>
  <si>
    <r>
      <t xml:space="preserve">costo unitario effettivo - Cueff   </t>
    </r>
    <r>
      <rPr>
        <i/>
        <sz val="12"/>
        <color theme="1"/>
        <rFont val="Calibri"/>
        <family val="2"/>
        <scheme val="minor"/>
      </rPr>
      <t>€cent/kg</t>
    </r>
  </si>
  <si>
    <r>
      <t xml:space="preserve">fabbisogno standard   </t>
    </r>
    <r>
      <rPr>
        <i/>
        <sz val="12"/>
        <color theme="1"/>
        <rFont val="Calibri"/>
        <family val="2"/>
        <scheme val="minor"/>
      </rPr>
      <t>€cent/kg</t>
    </r>
  </si>
  <si>
    <r>
      <t xml:space="preserve">costo medio settore   </t>
    </r>
    <r>
      <rPr>
        <i/>
        <sz val="12"/>
        <color theme="1"/>
        <rFont val="Calibri"/>
        <family val="2"/>
        <scheme val="minor"/>
      </rPr>
      <t>€cent/kg</t>
    </r>
    <r>
      <rPr>
        <sz val="12"/>
        <color theme="1"/>
        <rFont val="Calibri"/>
        <family val="2"/>
        <scheme val="minor"/>
      </rPr>
      <t xml:space="preserve"> </t>
    </r>
  </si>
  <si>
    <t>Coefficiente di gradualità</t>
  </si>
  <si>
    <r>
      <t xml:space="preserve">valutazione rispetto agli obiettivi di raccolta differenziata   </t>
    </r>
    <r>
      <rPr>
        <b/>
        <i/>
        <sz val="12"/>
        <color theme="1"/>
        <rFont val="Calibri"/>
        <family val="2"/>
        <scheme val="minor"/>
      </rPr>
      <t>ɣ</t>
    </r>
    <r>
      <rPr>
        <b/>
        <i/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</si>
  <si>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valutazione rispetto all' efficacia dell' attività di preparazione per il riutilizzo e riciclo   </t>
    </r>
    <r>
      <rPr>
        <b/>
        <i/>
        <sz val="12"/>
        <color theme="1"/>
        <rFont val="Calibri"/>
        <family val="2"/>
        <scheme val="minor"/>
      </rPr>
      <t>ɣ</t>
    </r>
    <r>
      <rPr>
        <b/>
        <i/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</si>
  <si>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valutazione rispetto alla soddisfazione degli utenti del servizio   </t>
    </r>
    <r>
      <rPr>
        <b/>
        <i/>
        <sz val="12"/>
        <color theme="1"/>
        <rFont val="Calibri"/>
        <family val="2"/>
        <scheme val="minor"/>
      </rPr>
      <t>ɣ</t>
    </r>
    <r>
      <rPr>
        <b/>
        <i/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</si>
  <si>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Totale   </t>
    </r>
    <r>
      <rPr>
        <b/>
        <i/>
        <sz val="12"/>
        <color theme="1"/>
        <rFont val="Calibri"/>
        <family val="2"/>
        <scheme val="minor"/>
      </rPr>
      <t>g</t>
    </r>
  </si>
  <si>
    <r>
      <t xml:space="preserve">Coefficiente di gradualità   </t>
    </r>
    <r>
      <rPr>
        <b/>
        <i/>
        <sz val="12"/>
        <color theme="1"/>
        <rFont val="Calibri"/>
        <family val="2"/>
        <scheme val="minor"/>
      </rPr>
      <t>(1+g)</t>
    </r>
  </si>
  <si>
    <t>Verifica del limite di crescita</t>
  </si>
  <si>
    <r>
      <t>rpi</t>
    </r>
    <r>
      <rPr>
        <i/>
        <vertAlign val="subscript"/>
        <sz val="12"/>
        <color theme="1"/>
        <rFont val="Calibri"/>
        <family val="2"/>
        <scheme val="minor"/>
      </rPr>
      <t>a</t>
    </r>
  </si>
  <si>
    <t>MTR</t>
  </si>
  <si>
    <r>
      <t xml:space="preserve">coefficiente di recupero di produttività   </t>
    </r>
    <r>
      <rPr>
        <b/>
        <i/>
        <sz val="12"/>
        <color theme="1"/>
        <rFont val="Calibri"/>
        <family val="2"/>
        <scheme val="minor"/>
      </rPr>
      <t>X</t>
    </r>
    <r>
      <rPr>
        <i/>
        <vertAlign val="subscript"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</si>
  <si>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coeff. per il miglioramento previsto della qualità </t>
    </r>
    <r>
      <rPr>
        <b/>
        <sz val="12"/>
        <color theme="1"/>
        <rFont val="Calibri"/>
        <family val="2"/>
        <scheme val="minor"/>
      </rPr>
      <t xml:space="preserve">  </t>
    </r>
    <r>
      <rPr>
        <b/>
        <i/>
        <sz val="12"/>
        <color theme="1"/>
        <rFont val="Calibri"/>
        <family val="2"/>
        <scheme val="minor"/>
      </rPr>
      <t>QL</t>
    </r>
    <r>
      <rPr>
        <b/>
        <i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</si>
  <si>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coeff. per la valorizzazione di modifiche del perimetro gestionale   </t>
    </r>
    <r>
      <rPr>
        <b/>
        <i/>
        <sz val="12"/>
        <color theme="1"/>
        <rFont val="Calibri"/>
        <family val="2"/>
        <scheme val="minor"/>
      </rPr>
      <t>PG</t>
    </r>
    <r>
      <rPr>
        <b/>
        <i/>
        <vertAlign val="subscript"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</si>
  <si>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coeff. per l'emergenza COVID-19   </t>
    </r>
    <r>
      <rPr>
        <b/>
        <i/>
        <sz val="12"/>
        <color theme="1"/>
        <rFont val="Calibri"/>
        <family val="2"/>
        <scheme val="minor"/>
      </rPr>
      <t>C19</t>
    </r>
    <r>
      <rPr>
        <b/>
        <i/>
        <vertAlign val="subscript"/>
        <sz val="12"/>
        <rFont val="Calibri"/>
        <family val="2"/>
        <scheme val="minor"/>
      </rPr>
      <t>2021</t>
    </r>
    <r>
      <rPr>
        <sz val="12"/>
        <rFont val="Calibri"/>
        <family val="2"/>
        <scheme val="minor"/>
      </rPr>
      <t xml:space="preserve"> </t>
    </r>
  </si>
  <si>
    <r>
      <t xml:space="preserve">Parametro per la determinazione del limite alla crescita delle tariffe   </t>
    </r>
    <r>
      <rPr>
        <b/>
        <i/>
        <sz val="12"/>
        <color theme="1"/>
        <rFont val="Calibri"/>
        <family val="2"/>
        <scheme val="minor"/>
      </rPr>
      <t>r</t>
    </r>
  </si>
  <si>
    <t>(1+r)</t>
  </si>
  <si>
    <r>
      <t xml:space="preserve"> </t>
    </r>
    <r>
      <rPr>
        <b/>
        <i/>
        <sz val="12"/>
        <color theme="1"/>
        <rFont val="Calibri"/>
        <family val="2"/>
        <scheme val="minor"/>
      </rPr>
      <t>∑T</t>
    </r>
    <r>
      <rPr>
        <b/>
        <i/>
        <vertAlign val="subscript"/>
        <sz val="12"/>
        <color theme="1"/>
        <rFont val="Calibri"/>
        <family val="2"/>
        <scheme val="minor"/>
      </rPr>
      <t>a</t>
    </r>
  </si>
  <si>
    <r>
      <t xml:space="preserve"> </t>
    </r>
    <r>
      <rPr>
        <i/>
        <sz val="12"/>
        <color theme="1"/>
        <rFont val="Calibri"/>
        <family val="2"/>
        <scheme val="minor"/>
      </rPr>
      <t>∑TV</t>
    </r>
    <r>
      <rPr>
        <i/>
        <vertAlign val="subscript"/>
        <sz val="12"/>
        <color theme="1"/>
        <rFont val="Calibri"/>
        <family val="2"/>
        <scheme val="minor"/>
      </rPr>
      <t>a-1</t>
    </r>
  </si>
  <si>
    <r>
      <t xml:space="preserve"> </t>
    </r>
    <r>
      <rPr>
        <i/>
        <sz val="12"/>
        <color theme="1"/>
        <rFont val="Calibri"/>
        <family val="2"/>
        <scheme val="minor"/>
      </rPr>
      <t>∑TF</t>
    </r>
    <r>
      <rPr>
        <i/>
        <vertAlign val="subscript"/>
        <sz val="12"/>
        <color theme="1"/>
        <rFont val="Calibri"/>
        <family val="2"/>
        <scheme val="minor"/>
      </rPr>
      <t>a-1</t>
    </r>
  </si>
  <si>
    <r>
      <t xml:space="preserve"> </t>
    </r>
    <r>
      <rPr>
        <i/>
        <sz val="12"/>
        <color theme="1"/>
        <rFont val="Calibri"/>
        <family val="2"/>
        <scheme val="minor"/>
      </rPr>
      <t>∑T</t>
    </r>
    <r>
      <rPr>
        <i/>
        <vertAlign val="subscript"/>
        <sz val="12"/>
        <color theme="1"/>
        <rFont val="Calibri"/>
        <family val="2"/>
        <scheme val="minor"/>
      </rPr>
      <t>a-1</t>
    </r>
  </si>
  <si>
    <r>
      <t xml:space="preserve"> </t>
    </r>
    <r>
      <rPr>
        <b/>
        <i/>
        <sz val="12"/>
        <color theme="1"/>
        <rFont val="Calibri"/>
        <family val="2"/>
        <scheme val="minor"/>
      </rPr>
      <t>∑T</t>
    </r>
    <r>
      <rPr>
        <b/>
        <i/>
        <vertAlign val="subscript"/>
        <sz val="12"/>
        <color theme="1"/>
        <rFont val="Calibri"/>
        <family val="2"/>
        <scheme val="minor"/>
      </rPr>
      <t>a</t>
    </r>
    <r>
      <rPr>
        <b/>
        <i/>
        <sz val="12"/>
        <color theme="1"/>
        <rFont val="Calibri"/>
        <family val="2"/>
        <scheme val="minor"/>
      </rPr>
      <t>/ ∑T</t>
    </r>
    <r>
      <rPr>
        <b/>
        <i/>
        <vertAlign val="subscript"/>
        <sz val="12"/>
        <color theme="1"/>
        <rFont val="Calibri"/>
        <family val="2"/>
        <scheme val="minor"/>
      </rPr>
      <t>a-1</t>
    </r>
  </si>
  <si>
    <r>
      <t>∑T</t>
    </r>
    <r>
      <rPr>
        <b/>
        <vertAlign val="subscript"/>
        <sz val="12"/>
        <color theme="1"/>
        <rFont val="Calibri"/>
        <family val="2"/>
        <scheme val="minor"/>
      </rPr>
      <t>max</t>
    </r>
    <r>
      <rPr>
        <b/>
        <sz val="12"/>
        <color theme="1"/>
        <rFont val="Calibri"/>
        <family val="2"/>
        <scheme val="minor"/>
      </rPr>
      <t xml:space="preserve">  (entrate tariffarie massime applicabili nel rispetto del limite di crescita)</t>
    </r>
  </si>
  <si>
    <r>
      <t>delta (∑T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>-∑T</t>
    </r>
    <r>
      <rPr>
        <b/>
        <vertAlign val="subscript"/>
        <sz val="12"/>
        <color theme="1"/>
        <rFont val="Calibri"/>
        <family val="2"/>
        <scheme val="minor"/>
      </rPr>
      <t>max</t>
    </r>
    <r>
      <rPr>
        <b/>
        <sz val="12"/>
        <color theme="1"/>
        <rFont val="Calibri"/>
        <family val="2"/>
        <scheme val="minor"/>
      </rPr>
      <t>)</t>
    </r>
  </si>
  <si>
    <t>Riclassificazione dei costi fissi e variabili per il rispetto condizione art. 3 MTR</t>
  </si>
  <si>
    <r>
      <t xml:space="preserve">Riclassifica </t>
    </r>
    <r>
      <rPr>
        <b/>
        <sz val="12"/>
        <color theme="1"/>
        <rFont val="Calibri"/>
        <family val="2"/>
        <scheme val="minor"/>
      </rPr>
      <t>TV</t>
    </r>
    <r>
      <rPr>
        <b/>
        <vertAlign val="subscript"/>
        <sz val="12"/>
        <color theme="1"/>
        <rFont val="Calibri"/>
        <family val="2"/>
        <scheme val="minor"/>
      </rPr>
      <t>a</t>
    </r>
    <r>
      <rPr>
        <b/>
        <sz val="12"/>
        <color theme="1"/>
        <rFont val="Calibri"/>
        <family val="2"/>
        <scheme val="minor"/>
      </rPr>
      <t xml:space="preserve"> </t>
    </r>
  </si>
  <si>
    <r>
      <t>Riclassifica</t>
    </r>
    <r>
      <rPr>
        <b/>
        <sz val="12"/>
        <color theme="1"/>
        <rFont val="Calibri"/>
        <family val="2"/>
        <scheme val="minor"/>
      </rPr>
      <t xml:space="preserve"> TF</t>
    </r>
    <r>
      <rPr>
        <b/>
        <vertAlign val="subscript"/>
        <sz val="12"/>
        <color theme="1"/>
        <rFont val="Calibri"/>
        <family val="2"/>
        <scheme val="minor"/>
      </rPr>
      <t>a</t>
    </r>
  </si>
  <si>
    <t xml:space="preserve">Attività esterne Ciclo integrato RU </t>
  </si>
  <si>
    <r>
      <t>Riepilogo delle componenti a conguaglio il cui recupero in tariffa è rinviato alle annualità successive al 2021</t>
    </r>
    <r>
      <rPr>
        <b/>
        <i/>
        <sz val="12"/>
        <color rgb="FFC00000"/>
        <rFont val="Calibri"/>
        <family val="2"/>
        <scheme val="minor"/>
      </rPr>
      <t xml:space="preserve"> (NON COMPILABILE)</t>
    </r>
  </si>
  <si>
    <t>Quota residua dei conguagli relativi all’annualità 2018 (come determinati nell’ambito del PEF 2020)</t>
  </si>
  <si>
    <t>Quota residua dei conguagli relativi all’annualità 2019</t>
  </si>
  <si>
    <t xml:space="preserve">di cui quota residua della componente a conguaglio dei costi variabili riconosciuta, relativa all'annualità 2019 </t>
  </si>
  <si>
    <t>di cui quota residua della componente a conguaglio dei costi fissi riconosciuta, relativa all'annualità 2019</t>
  </si>
  <si>
    <r>
      <t xml:space="preserve">Quota residua recupero delle mancate entrate tariffarie 2020 per applicazione dei fattori di correzione ex del. 158/2020/R/RIF </t>
    </r>
    <r>
      <rPr>
        <sz val="12"/>
        <rFont val="Calibri"/>
        <family val="2"/>
        <scheme val="minor"/>
      </rPr>
      <t>(relativa a RCND</t>
    </r>
    <r>
      <rPr>
        <vertAlign val="subscript"/>
        <sz val="12"/>
        <rFont val="Calibri"/>
        <family val="2"/>
        <scheme val="minor"/>
      </rPr>
      <t>TV</t>
    </r>
    <r>
      <rPr>
        <sz val="12"/>
        <rFont val="Calibri"/>
        <family val="2"/>
        <scheme val="minor"/>
      </rPr>
      <t>)</t>
    </r>
  </si>
  <si>
    <r>
      <t xml:space="preserve">Quota residua conguaglio per recupero derivante da tariffe in deroga ex art. 107 c. 5 d.l. 18/20 </t>
    </r>
    <r>
      <rPr>
        <sz val="12"/>
        <rFont val="Calibri"/>
        <family val="2"/>
        <scheme val="minor"/>
      </rPr>
      <t>(relativa alle componenti RCU)</t>
    </r>
  </si>
  <si>
    <t xml:space="preserve">Componente a conguaglio relativa all'annualità 2019   RC = RCTV+RCTF </t>
  </si>
  <si>
    <t xml:space="preserve">Numero di rate residue della componente a conguaglio RC relativa all'annualità 2019 </t>
  </si>
  <si>
    <t>Comune di Malonno</t>
  </si>
  <si>
    <t xml:space="preserve">       PEF 2021  COMUNE DI MALONNO (BS)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</si>
</sst>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_ ;[Red]\-#,##0\ "/>
    <numFmt numFmtId="165" formatCode="_-* #,##0.00\ _€_-;\-* #,##0.00\ _€_-;_-* &quot;-&quot;??\ _€_-;_-@_-"/>
    <numFmt numFmtId="166" formatCode="_-* #,##0_-;\-* #,##0_-;_-* &quot;-&quot;??_-;_-@_-"/>
    <numFmt numFmtId="167" formatCode="#,##0.00_ ;[Red]\-#,##0.00\ "/>
  </numFmts>
  <fonts count="35" x14ac:knownFonts="1">
    <font>
      <sz val="8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Tahoma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0" tint="-0.499984740745262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sz val="12"/>
      <color theme="3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vertAlign val="superscript"/>
      <sz val="12"/>
      <color theme="1"/>
      <name val="Calibri"/>
      <family val="2"/>
      <scheme val="minor"/>
    </font>
    <font>
      <b/>
      <i/>
      <vertAlign val="subscript"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vertAlign val="subscript"/>
      <sz val="12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vertAlign val="subscript"/>
      <sz val="12"/>
      <name val="Calibri"/>
      <family val="2"/>
      <scheme val="minor"/>
    </font>
    <font>
      <b/>
      <i/>
      <vertAlign val="subscript"/>
      <sz val="12"/>
      <name val="Calibri"/>
      <family val="2"/>
      <scheme val="minor"/>
    </font>
    <font>
      <i/>
      <sz val="12"/>
      <name val="Calibri"/>
      <family val="2"/>
      <scheme val="minor"/>
    </font>
    <font>
      <i/>
      <vertAlign val="subscript"/>
      <sz val="12"/>
      <name val="Calibri"/>
      <family val="2"/>
      <scheme val="minor"/>
    </font>
    <font>
      <b/>
      <i/>
      <vertAlign val="superscript"/>
      <sz val="12"/>
      <name val="Calibri"/>
      <family val="2"/>
      <scheme val="minor"/>
    </font>
    <font>
      <i/>
      <vertAlign val="subscript"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2"/>
      <color rgb="FFC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gray125">
        <bgColor theme="0"/>
      </patternFill>
    </fill>
    <fill>
      <patternFill patternType="solid">
        <fgColor rgb="FF02A78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1" applyNumberFormat="0" applyFill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5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5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horizontal="center"/>
    </xf>
    <xf numFmtId="0" fontId="9" fillId="2" borderId="0" xfId="0" applyFont="1" applyFill="1"/>
    <xf numFmtId="0" fontId="6" fillId="0" borderId="0" xfId="0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/>
    </xf>
    <xf numFmtId="0" fontId="11" fillId="2" borderId="0" xfId="0" applyFont="1" applyFill="1"/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4" fillId="2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6" fillId="2" borderId="0" xfId="3" applyFont="1" applyFill="1" applyBorder="1" applyProtection="1"/>
    <xf numFmtId="0" fontId="11" fillId="2" borderId="9" xfId="0" applyFont="1" applyFill="1" applyBorder="1" applyAlignment="1">
      <alignment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164" fontId="2" fillId="3" borderId="10" xfId="1" applyNumberFormat="1" applyFont="1" applyFill="1" applyBorder="1" applyAlignment="1" applyProtection="1">
      <alignment horizontal="right" vertical="center"/>
      <protection locked="0"/>
    </xf>
    <xf numFmtId="164" fontId="2" fillId="4" borderId="10" xfId="4" applyNumberFormat="1" applyFont="1" applyFill="1" applyBorder="1" applyAlignment="1" applyProtection="1">
      <alignment horizontal="right" vertical="center"/>
    </xf>
    <xf numFmtId="166" fontId="8" fillId="2" borderId="0" xfId="0" applyNumberFormat="1" applyFont="1" applyFill="1" applyAlignment="1">
      <alignment horizontal="center"/>
    </xf>
    <xf numFmtId="166" fontId="6" fillId="2" borderId="3" xfId="4" applyNumberFormat="1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66" fontId="6" fillId="4" borderId="3" xfId="4" applyNumberFormat="1" applyFont="1" applyFill="1" applyBorder="1" applyAlignment="1" applyProtection="1">
      <alignment horizontal="center" vertical="center"/>
    </xf>
    <xf numFmtId="166" fontId="15" fillId="6" borderId="3" xfId="4" applyNumberFormat="1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>
      <alignment vertical="center"/>
    </xf>
    <xf numFmtId="0" fontId="11" fillId="0" borderId="0" xfId="0" applyFont="1"/>
    <xf numFmtId="0" fontId="11" fillId="2" borderId="11" xfId="0" applyFont="1" applyFill="1" applyBorder="1" applyAlignment="1">
      <alignment vertical="center"/>
    </xf>
    <xf numFmtId="167" fontId="2" fillId="3" borderId="10" xfId="1" applyNumberFormat="1" applyFont="1" applyFill="1" applyBorder="1" applyAlignment="1" applyProtection="1">
      <alignment horizontal="center" vertical="center"/>
      <protection locked="0"/>
    </xf>
    <xf numFmtId="167" fontId="2" fillId="0" borderId="10" xfId="1" applyNumberFormat="1" applyFont="1" applyFill="1" applyBorder="1" applyAlignment="1" applyProtection="1">
      <alignment horizontal="center" vertical="center"/>
      <protection locked="0"/>
    </xf>
    <xf numFmtId="167" fontId="20" fillId="0" borderId="10" xfId="0" applyNumberFormat="1" applyFont="1" applyBorder="1" applyAlignment="1" applyProtection="1">
      <alignment horizontal="center" vertical="center"/>
      <protection locked="0"/>
    </xf>
    <xf numFmtId="164" fontId="2" fillId="2" borderId="10" xfId="4" applyNumberFormat="1" applyFont="1" applyFill="1" applyBorder="1" applyAlignment="1" applyProtection="1">
      <alignment horizontal="right" vertical="center"/>
      <protection locked="0"/>
    </xf>
    <xf numFmtId="0" fontId="10" fillId="2" borderId="10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164" fontId="2" fillId="3" borderId="10" xfId="1" applyNumberFormat="1" applyFont="1" applyFill="1" applyBorder="1" applyAlignment="1" applyProtection="1">
      <alignment horizontal="center" vertical="center"/>
      <protection locked="0"/>
    </xf>
    <xf numFmtId="164" fontId="2" fillId="0" borderId="10" xfId="1" applyNumberFormat="1" applyFont="1" applyFill="1" applyBorder="1" applyAlignment="1" applyProtection="1">
      <alignment horizontal="center" vertical="center"/>
      <protection locked="0"/>
    </xf>
    <xf numFmtId="164" fontId="20" fillId="0" borderId="10" xfId="0" applyNumberFormat="1" applyFont="1" applyBorder="1" applyAlignment="1" applyProtection="1">
      <alignment horizontal="center" vertical="center"/>
      <protection locked="0"/>
    </xf>
    <xf numFmtId="0" fontId="21" fillId="2" borderId="9" xfId="0" applyFont="1" applyFill="1" applyBorder="1" applyAlignment="1">
      <alignment vertical="center"/>
    </xf>
    <xf numFmtId="164" fontId="20" fillId="5" borderId="12" xfId="0" applyNumberFormat="1" applyFont="1" applyFill="1" applyBorder="1" applyAlignment="1">
      <alignment horizontal="right" vertical="center"/>
    </xf>
    <xf numFmtId="0" fontId="15" fillId="6" borderId="13" xfId="0" applyFont="1" applyFill="1" applyBorder="1" applyAlignment="1">
      <alignment vertical="center"/>
    </xf>
    <xf numFmtId="0" fontId="15" fillId="6" borderId="8" xfId="0" applyFont="1" applyFill="1" applyBorder="1" applyAlignment="1">
      <alignment horizontal="center" vertical="center"/>
    </xf>
    <xf numFmtId="164" fontId="4" fillId="6" borderId="13" xfId="4" applyNumberFormat="1" applyFont="1" applyFill="1" applyBorder="1" applyAlignment="1" applyProtection="1">
      <alignment horizontal="right" vertical="center"/>
    </xf>
    <xf numFmtId="0" fontId="11" fillId="2" borderId="14" xfId="0" applyFont="1" applyFill="1" applyBorder="1"/>
    <xf numFmtId="0" fontId="15" fillId="2" borderId="15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166" fontId="2" fillId="2" borderId="16" xfId="4" applyNumberFormat="1" applyFont="1" applyFill="1" applyBorder="1" applyAlignment="1" applyProtection="1">
      <alignment horizontal="right"/>
    </xf>
    <xf numFmtId="0" fontId="11" fillId="2" borderId="4" xfId="0" applyFont="1" applyFill="1" applyBorder="1" applyAlignment="1">
      <alignment vertical="center"/>
    </xf>
    <xf numFmtId="0" fontId="15" fillId="2" borderId="4" xfId="0" applyFont="1" applyFill="1" applyBorder="1" applyAlignment="1">
      <alignment horizontal="center" vertical="center"/>
    </xf>
    <xf numFmtId="164" fontId="2" fillId="4" borderId="17" xfId="4" applyNumberFormat="1" applyFont="1" applyFill="1" applyBorder="1" applyAlignment="1" applyProtection="1">
      <alignment horizontal="right" vertical="center"/>
    </xf>
    <xf numFmtId="164" fontId="2" fillId="3" borderId="10" xfId="4" applyNumberFormat="1" applyFont="1" applyFill="1" applyBorder="1" applyAlignment="1" applyProtection="1">
      <alignment horizontal="right" vertical="center"/>
      <protection locked="0"/>
    </xf>
    <xf numFmtId="164" fontId="2" fillId="3" borderId="18" xfId="4" applyNumberFormat="1" applyFont="1" applyFill="1" applyBorder="1" applyAlignment="1" applyProtection="1">
      <alignment horizontal="right" vertical="center"/>
      <protection locked="0"/>
    </xf>
    <xf numFmtId="164" fontId="2" fillId="4" borderId="18" xfId="4" applyNumberFormat="1" applyFont="1" applyFill="1" applyBorder="1" applyAlignment="1" applyProtection="1">
      <alignment horizontal="right" vertical="center"/>
    </xf>
    <xf numFmtId="0" fontId="11" fillId="2" borderId="19" xfId="0" applyFont="1" applyFill="1" applyBorder="1" applyAlignment="1">
      <alignment vertical="center"/>
    </xf>
    <xf numFmtId="0" fontId="15" fillId="2" borderId="19" xfId="0" applyFont="1" applyFill="1" applyBorder="1" applyAlignment="1">
      <alignment horizontal="center" vertical="center"/>
    </xf>
    <xf numFmtId="164" fontId="2" fillId="3" borderId="19" xfId="4" applyNumberFormat="1" applyFont="1" applyFill="1" applyBorder="1" applyAlignment="1" applyProtection="1">
      <alignment horizontal="right" vertical="center"/>
      <protection locked="0"/>
    </xf>
    <xf numFmtId="164" fontId="2" fillId="3" borderId="20" xfId="4" applyNumberFormat="1" applyFont="1" applyFill="1" applyBorder="1" applyAlignment="1" applyProtection="1">
      <alignment horizontal="right" vertical="center"/>
      <protection locked="0"/>
    </xf>
    <xf numFmtId="164" fontId="2" fillId="4" borderId="20" xfId="4" applyNumberFormat="1" applyFont="1" applyFill="1" applyBorder="1" applyAlignment="1" applyProtection="1">
      <alignment horizontal="right" vertical="center"/>
    </xf>
    <xf numFmtId="0" fontId="11" fillId="2" borderId="21" xfId="0" applyFont="1" applyFill="1" applyBorder="1" applyAlignment="1">
      <alignment vertical="center"/>
    </xf>
    <xf numFmtId="0" fontId="11" fillId="2" borderId="22" xfId="0" applyFont="1" applyFill="1" applyBorder="1" applyAlignment="1">
      <alignment vertical="center"/>
    </xf>
    <xf numFmtId="0" fontId="15" fillId="2" borderId="22" xfId="0" applyFont="1" applyFill="1" applyBorder="1" applyAlignment="1">
      <alignment horizontal="center" vertical="center"/>
    </xf>
    <xf numFmtId="164" fontId="2" fillId="0" borderId="23" xfId="4" applyNumberFormat="1" applyFont="1" applyFill="1" applyBorder="1" applyAlignment="1" applyProtection="1">
      <alignment horizontal="right" vertical="center"/>
    </xf>
    <xf numFmtId="164" fontId="2" fillId="0" borderId="24" xfId="4" applyNumberFormat="1" applyFont="1" applyFill="1" applyBorder="1" applyAlignment="1" applyProtection="1">
      <alignment horizontal="right" vertical="center"/>
    </xf>
    <xf numFmtId="164" fontId="2" fillId="4" borderId="25" xfId="4" applyNumberFormat="1" applyFont="1" applyFill="1" applyBorder="1" applyAlignment="1" applyProtection="1">
      <alignment horizontal="right" vertical="center"/>
    </xf>
    <xf numFmtId="0" fontId="15" fillId="2" borderId="9" xfId="0" applyFont="1" applyFill="1" applyBorder="1" applyAlignment="1">
      <alignment horizontal="center" vertical="center"/>
    </xf>
    <xf numFmtId="164" fontId="2" fillId="0" borderId="19" xfId="4" applyNumberFormat="1" applyFont="1" applyFill="1" applyBorder="1" applyAlignment="1" applyProtection="1">
      <alignment horizontal="right" vertical="center"/>
    </xf>
    <xf numFmtId="164" fontId="2" fillId="0" borderId="20" xfId="4" applyNumberFormat="1" applyFont="1" applyFill="1" applyBorder="1" applyAlignment="1" applyProtection="1">
      <alignment horizontal="right" vertical="center"/>
    </xf>
    <xf numFmtId="0" fontId="11" fillId="2" borderId="19" xfId="0" quotePrefix="1" applyFont="1" applyFill="1" applyBorder="1" applyAlignment="1">
      <alignment vertical="center"/>
    </xf>
    <xf numFmtId="0" fontId="15" fillId="2" borderId="8" xfId="0" applyFont="1" applyFill="1" applyBorder="1" applyAlignment="1">
      <alignment horizontal="center" vertical="center"/>
    </xf>
    <xf numFmtId="167" fontId="2" fillId="0" borderId="8" xfId="4" applyNumberFormat="1" applyFont="1" applyFill="1" applyBorder="1" applyAlignment="1" applyProtection="1">
      <alignment horizontal="center" vertical="center"/>
    </xf>
    <xf numFmtId="167" fontId="2" fillId="0" borderId="26" xfId="4" applyNumberFormat="1" applyFont="1" applyFill="1" applyBorder="1" applyAlignment="1" applyProtection="1">
      <alignment horizontal="center" vertical="center"/>
    </xf>
    <xf numFmtId="167" fontId="2" fillId="4" borderId="8" xfId="4" applyNumberFormat="1" applyFont="1" applyFill="1" applyBorder="1" applyAlignment="1" applyProtection="1">
      <alignment horizontal="center" vertical="center"/>
    </xf>
    <xf numFmtId="164" fontId="2" fillId="0" borderId="23" xfId="4" applyNumberFormat="1" applyFont="1" applyFill="1" applyBorder="1" applyAlignment="1" applyProtection="1">
      <alignment horizontal="center" vertical="center"/>
    </xf>
    <xf numFmtId="164" fontId="2" fillId="0" borderId="24" xfId="4" applyNumberFormat="1" applyFont="1" applyFill="1" applyBorder="1" applyAlignment="1" applyProtection="1">
      <alignment horizontal="center" vertical="center"/>
    </xf>
    <xf numFmtId="164" fontId="2" fillId="4" borderId="25" xfId="4" applyNumberFormat="1" applyFont="1" applyFill="1" applyBorder="1" applyAlignment="1" applyProtection="1">
      <alignment horizontal="center" vertical="center"/>
    </xf>
    <xf numFmtId="164" fontId="2" fillId="2" borderId="8" xfId="4" applyNumberFormat="1" applyFont="1" applyFill="1" applyBorder="1" applyAlignment="1" applyProtection="1">
      <alignment horizontal="right" vertical="center"/>
      <protection locked="0"/>
    </xf>
    <xf numFmtId="164" fontId="2" fillId="2" borderId="26" xfId="4" applyNumberFormat="1" applyFont="1" applyFill="1" applyBorder="1" applyAlignment="1" applyProtection="1">
      <alignment horizontal="right" vertical="center"/>
      <protection locked="0"/>
    </xf>
    <xf numFmtId="164" fontId="2" fillId="4" borderId="26" xfId="4" applyNumberFormat="1" applyFont="1" applyFill="1" applyBorder="1" applyAlignment="1" applyProtection="1">
      <alignment horizontal="right" vertical="center"/>
    </xf>
    <xf numFmtId="164" fontId="20" fillId="5" borderId="8" xfId="0" applyNumberFormat="1" applyFont="1" applyFill="1" applyBorder="1" applyAlignment="1">
      <alignment horizontal="right" vertical="center"/>
    </xf>
    <xf numFmtId="0" fontId="15" fillId="6" borderId="8" xfId="0" applyFont="1" applyFill="1" applyBorder="1" applyAlignment="1">
      <alignment vertical="center"/>
    </xf>
    <xf numFmtId="164" fontId="4" fillId="6" borderId="8" xfId="4" applyNumberFormat="1" applyFont="1" applyFill="1" applyBorder="1" applyAlignment="1" applyProtection="1">
      <alignment horizontal="right" vertical="center"/>
    </xf>
    <xf numFmtId="164" fontId="4" fillId="6" borderId="26" xfId="4" applyNumberFormat="1" applyFont="1" applyFill="1" applyBorder="1" applyAlignment="1" applyProtection="1">
      <alignment horizontal="right" vertical="center"/>
    </xf>
    <xf numFmtId="0" fontId="17" fillId="6" borderId="8" xfId="0" applyFont="1" applyFill="1" applyBorder="1" applyAlignment="1">
      <alignment vertical="center"/>
    </xf>
    <xf numFmtId="0" fontId="15" fillId="6" borderId="10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164" fontId="2" fillId="3" borderId="13" xfId="4" applyNumberFormat="1" applyFont="1" applyFill="1" applyBorder="1" applyAlignment="1" applyProtection="1">
      <alignment horizontal="right" vertical="center"/>
      <protection locked="0"/>
    </xf>
    <xf numFmtId="164" fontId="2" fillId="3" borderId="28" xfId="4" applyNumberFormat="1" applyFont="1" applyFill="1" applyBorder="1" applyAlignment="1" applyProtection="1">
      <alignment horizontal="right" vertical="center"/>
      <protection locked="0"/>
    </xf>
    <xf numFmtId="164" fontId="2" fillId="4" borderId="28" xfId="4" applyNumberFormat="1" applyFont="1" applyFill="1" applyBorder="1" applyAlignment="1" applyProtection="1">
      <alignment horizontal="right" vertical="center"/>
    </xf>
    <xf numFmtId="0" fontId="11" fillId="2" borderId="14" xfId="0" applyFont="1" applyFill="1" applyBorder="1" applyAlignment="1">
      <alignment vertical="center"/>
    </xf>
    <xf numFmtId="166" fontId="2" fillId="2" borderId="0" xfId="4" applyNumberFormat="1" applyFont="1" applyFill="1" applyBorder="1" applyAlignment="1" applyProtection="1">
      <alignment horizontal="right" vertical="center"/>
      <protection locked="0"/>
    </xf>
    <xf numFmtId="0" fontId="22" fillId="0" borderId="14" xfId="0" applyFont="1" applyBorder="1"/>
    <xf numFmtId="0" fontId="22" fillId="2" borderId="0" xfId="0" applyFont="1" applyFill="1" applyAlignment="1">
      <alignment horizontal="center"/>
    </xf>
    <xf numFmtId="0" fontId="23" fillId="2" borderId="0" xfId="0" applyFont="1" applyFill="1" applyAlignment="1">
      <alignment horizontal="right"/>
    </xf>
    <xf numFmtId="0" fontId="23" fillId="2" borderId="29" xfId="0" applyFont="1" applyFill="1" applyBorder="1" applyAlignment="1">
      <alignment horizontal="right"/>
    </xf>
    <xf numFmtId="0" fontId="15" fillId="2" borderId="3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164" fontId="2" fillId="3" borderId="4" xfId="4" applyNumberFormat="1" applyFont="1" applyFill="1" applyBorder="1" applyAlignment="1" applyProtection="1">
      <alignment horizontal="right" vertical="center"/>
      <protection locked="0"/>
    </xf>
    <xf numFmtId="0" fontId="11" fillId="2" borderId="10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164" fontId="20" fillId="3" borderId="32" xfId="0" applyNumberFormat="1" applyFont="1" applyFill="1" applyBorder="1" applyAlignment="1" applyProtection="1">
      <alignment horizontal="center" vertical="center"/>
      <protection locked="0"/>
    </xf>
    <xf numFmtId="164" fontId="20" fillId="0" borderId="32" xfId="0" applyNumberFormat="1" applyFont="1" applyFill="1" applyBorder="1" applyAlignment="1" applyProtection="1">
      <alignment horizontal="center" vertical="center"/>
      <protection locked="0"/>
    </xf>
    <xf numFmtId="164" fontId="20" fillId="0" borderId="4" xfId="0" applyNumberFormat="1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>
      <alignment vertical="center"/>
    </xf>
    <xf numFmtId="0" fontId="10" fillId="2" borderId="13" xfId="0" applyFont="1" applyFill="1" applyBorder="1" applyAlignment="1">
      <alignment horizontal="center" vertical="center"/>
    </xf>
    <xf numFmtId="164" fontId="2" fillId="2" borderId="13" xfId="4" applyNumberFormat="1" applyFont="1" applyFill="1" applyBorder="1" applyAlignment="1" applyProtection="1">
      <alignment horizontal="right" vertical="center"/>
      <protection locked="0"/>
    </xf>
    <xf numFmtId="0" fontId="15" fillId="0" borderId="30" xfId="0" applyFont="1" applyBorder="1" applyAlignment="1">
      <alignment horizontal="center" vertical="center"/>
    </xf>
    <xf numFmtId="164" fontId="2" fillId="3" borderId="22" xfId="4" applyNumberFormat="1" applyFont="1" applyFill="1" applyBorder="1" applyAlignment="1" applyProtection="1">
      <alignment horizontal="right" vertical="center"/>
      <protection locked="0"/>
    </xf>
    <xf numFmtId="164" fontId="2" fillId="2" borderId="22" xfId="4" applyNumberFormat="1" applyFont="1" applyFill="1" applyBorder="1" applyAlignment="1" applyProtection="1">
      <alignment horizontal="right" vertical="center"/>
      <protection locked="0"/>
    </xf>
    <xf numFmtId="0" fontId="6" fillId="0" borderId="8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164" fontId="2" fillId="3" borderId="33" xfId="4" applyNumberFormat="1" applyFont="1" applyFill="1" applyBorder="1" applyAlignment="1" applyProtection="1">
      <alignment horizontal="center" vertical="center"/>
      <protection locked="0"/>
    </xf>
    <xf numFmtId="164" fontId="2" fillId="0" borderId="33" xfId="4" applyNumberFormat="1" applyFont="1" applyFill="1" applyBorder="1" applyAlignment="1" applyProtection="1">
      <alignment horizontal="center" vertical="center"/>
      <protection locked="0"/>
    </xf>
    <xf numFmtId="0" fontId="6" fillId="0" borderId="11" xfId="0" applyFont="1" applyBorder="1" applyAlignment="1">
      <alignment vertical="center"/>
    </xf>
    <xf numFmtId="0" fontId="10" fillId="2" borderId="31" xfId="0" applyFont="1" applyFill="1" applyBorder="1" applyAlignment="1">
      <alignment horizontal="center" vertical="center"/>
    </xf>
    <xf numFmtId="164" fontId="2" fillId="4" borderId="31" xfId="4" applyNumberFormat="1" applyFont="1" applyFill="1" applyBorder="1" applyAlignment="1" applyProtection="1">
      <alignment horizontal="right" vertical="center"/>
    </xf>
    <xf numFmtId="0" fontId="6" fillId="0" borderId="10" xfId="0" applyFont="1" applyBorder="1" applyAlignment="1">
      <alignment vertical="center"/>
    </xf>
    <xf numFmtId="164" fontId="2" fillId="3" borderId="33" xfId="4" applyNumberFormat="1" applyFont="1" applyFill="1" applyBorder="1" applyAlignment="1" applyProtection="1">
      <alignment horizontal="right" vertical="center"/>
      <protection locked="0"/>
    </xf>
    <xf numFmtId="164" fontId="2" fillId="4" borderId="8" xfId="4" applyNumberFormat="1" applyFont="1" applyFill="1" applyBorder="1" applyAlignment="1" applyProtection="1">
      <alignment horizontal="right" vertical="center"/>
    </xf>
    <xf numFmtId="0" fontId="10" fillId="0" borderId="13" xfId="0" applyFont="1" applyBorder="1" applyAlignment="1">
      <alignment horizontal="center" vertical="center"/>
    </xf>
    <xf numFmtId="164" fontId="20" fillId="3" borderId="34" xfId="0" applyNumberFormat="1" applyFont="1" applyFill="1" applyBorder="1" applyAlignment="1" applyProtection="1">
      <alignment horizontal="center" vertical="center"/>
      <protection locked="0"/>
    </xf>
    <xf numFmtId="164" fontId="20" fillId="0" borderId="34" xfId="0" applyNumberFormat="1" applyFont="1" applyFill="1" applyBorder="1" applyAlignment="1" applyProtection="1">
      <alignment horizontal="center" vertical="center"/>
      <protection locked="0"/>
    </xf>
    <xf numFmtId="164" fontId="20" fillId="0" borderId="13" xfId="0" applyNumberFormat="1" applyFont="1" applyBorder="1" applyAlignment="1" applyProtection="1">
      <alignment horizontal="center" vertical="center"/>
      <protection locked="0"/>
    </xf>
    <xf numFmtId="0" fontId="15" fillId="6" borderId="31" xfId="0" applyFont="1" applyFill="1" applyBorder="1" applyAlignment="1">
      <alignment vertical="center" wrapText="1"/>
    </xf>
    <xf numFmtId="0" fontId="15" fillId="6" borderId="31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164" fontId="4" fillId="6" borderId="31" xfId="4" applyNumberFormat="1" applyFont="1" applyFill="1" applyBorder="1" applyAlignment="1" applyProtection="1">
      <alignment horizontal="right" vertical="center" wrapText="1"/>
    </xf>
    <xf numFmtId="166" fontId="8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wrapText="1"/>
    </xf>
    <xf numFmtId="0" fontId="6" fillId="0" borderId="35" xfId="0" applyFont="1" applyBorder="1" applyAlignment="1">
      <alignment vertical="center"/>
    </xf>
    <xf numFmtId="0" fontId="15" fillId="2" borderId="35" xfId="0" applyFont="1" applyFill="1" applyBorder="1" applyAlignment="1">
      <alignment horizontal="center" vertical="center"/>
    </xf>
    <xf numFmtId="164" fontId="2" fillId="3" borderId="35" xfId="4" applyNumberFormat="1" applyFont="1" applyFill="1" applyBorder="1" applyAlignment="1" applyProtection="1">
      <alignment horizontal="right" vertical="center"/>
      <protection locked="0"/>
    </xf>
    <xf numFmtId="164" fontId="2" fillId="4" borderId="36" xfId="4" applyNumberFormat="1" applyFont="1" applyFill="1" applyBorder="1" applyAlignment="1" applyProtection="1">
      <alignment horizontal="right" vertical="center"/>
    </xf>
    <xf numFmtId="164" fontId="2" fillId="3" borderId="32" xfId="4" applyNumberFormat="1" applyFont="1" applyFill="1" applyBorder="1" applyAlignment="1" applyProtection="1">
      <alignment horizontal="right" vertical="center"/>
      <protection locked="0"/>
    </xf>
    <xf numFmtId="164" fontId="20" fillId="0" borderId="30" xfId="0" applyNumberFormat="1" applyFont="1" applyBorder="1" applyAlignment="1" applyProtection="1">
      <alignment horizontal="right" vertical="center"/>
      <protection locked="0"/>
    </xf>
    <xf numFmtId="164" fontId="2" fillId="0" borderId="33" xfId="4" applyNumberFormat="1" applyFont="1" applyFill="1" applyBorder="1" applyAlignment="1" applyProtection="1">
      <alignment horizontal="center" vertical="center"/>
    </xf>
    <xf numFmtId="164" fontId="2" fillId="7" borderId="8" xfId="4" applyNumberFormat="1" applyFont="1" applyFill="1" applyBorder="1" applyAlignment="1" applyProtection="1">
      <alignment horizontal="center" vertical="center"/>
    </xf>
    <xf numFmtId="0" fontId="6" fillId="0" borderId="37" xfId="0" applyFont="1" applyBorder="1" applyAlignment="1">
      <alignment vertical="center"/>
    </xf>
    <xf numFmtId="0" fontId="10" fillId="2" borderId="30" xfId="0" applyFont="1" applyFill="1" applyBorder="1" applyAlignment="1">
      <alignment horizontal="center" vertical="center"/>
    </xf>
    <xf numFmtId="164" fontId="2" fillId="4" borderId="4" xfId="4" applyNumberFormat="1" applyFont="1" applyFill="1" applyBorder="1" applyAlignment="1" applyProtection="1">
      <alignment horizontal="right" vertical="center"/>
    </xf>
    <xf numFmtId="164" fontId="20" fillId="0" borderId="13" xfId="4" applyNumberFormat="1" applyFont="1" applyFill="1" applyBorder="1" applyAlignment="1" applyProtection="1">
      <alignment horizontal="center" vertical="center"/>
    </xf>
    <xf numFmtId="164" fontId="20" fillId="0" borderId="29" xfId="4" applyNumberFormat="1" applyFont="1" applyFill="1" applyBorder="1" applyAlignment="1" applyProtection="1">
      <alignment horizontal="center" vertical="center"/>
    </xf>
    <xf numFmtId="0" fontId="15" fillId="6" borderId="22" xfId="0" applyFont="1" applyFill="1" applyBorder="1" applyAlignment="1">
      <alignment vertical="center" wrapText="1"/>
    </xf>
    <xf numFmtId="0" fontId="15" fillId="6" borderId="22" xfId="0" applyFont="1" applyFill="1" applyBorder="1" applyAlignment="1">
      <alignment horizontal="center" vertical="center"/>
    </xf>
    <xf numFmtId="164" fontId="4" fillId="6" borderId="22" xfId="4" applyNumberFormat="1" applyFont="1" applyFill="1" applyBorder="1" applyAlignment="1" applyProtection="1">
      <alignment horizontal="right" vertical="center"/>
    </xf>
    <xf numFmtId="164" fontId="4" fillId="6" borderId="25" xfId="4" applyNumberFormat="1" applyFont="1" applyFill="1" applyBorder="1" applyAlignment="1" applyProtection="1">
      <alignment horizontal="right" vertical="center"/>
    </xf>
    <xf numFmtId="0" fontId="15" fillId="6" borderId="13" xfId="0" applyFont="1" applyFill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16" xfId="0" applyFont="1" applyFill="1" applyBorder="1" applyAlignment="1">
      <alignment horizontal="right"/>
    </xf>
    <xf numFmtId="0" fontId="22" fillId="2" borderId="14" xfId="0" applyFont="1" applyFill="1" applyBorder="1"/>
    <xf numFmtId="0" fontId="23" fillId="2" borderId="16" xfId="0" applyFont="1" applyFill="1" applyBorder="1" applyAlignment="1">
      <alignment horizontal="right"/>
    </xf>
    <xf numFmtId="0" fontId="11" fillId="2" borderId="32" xfId="0" applyFont="1" applyFill="1" applyBorder="1" applyAlignment="1">
      <alignment vertical="center"/>
    </xf>
    <xf numFmtId="164" fontId="20" fillId="5" borderId="39" xfId="0" applyNumberFormat="1" applyFont="1" applyFill="1" applyBorder="1" applyAlignment="1">
      <alignment horizontal="right" vertical="center"/>
    </xf>
    <xf numFmtId="164" fontId="20" fillId="5" borderId="40" xfId="0" applyNumberFormat="1" applyFont="1" applyFill="1" applyBorder="1" applyAlignment="1">
      <alignment horizontal="right" vertical="center"/>
    </xf>
    <xf numFmtId="10" fontId="2" fillId="3" borderId="41" xfId="2" applyNumberFormat="1" applyFont="1" applyFill="1" applyBorder="1" applyAlignment="1" applyProtection="1">
      <alignment horizontal="right" vertical="center"/>
      <protection locked="0"/>
    </xf>
    <xf numFmtId="0" fontId="21" fillId="2" borderId="33" xfId="0" applyFont="1" applyFill="1" applyBorder="1" applyAlignment="1">
      <alignment vertical="center"/>
    </xf>
    <xf numFmtId="164" fontId="20" fillId="3" borderId="12" xfId="1" applyNumberFormat="1" applyFont="1" applyFill="1" applyBorder="1" applyAlignment="1" applyProtection="1">
      <alignment horizontal="right" vertical="center"/>
      <protection locked="0"/>
    </xf>
    <xf numFmtId="164" fontId="20" fillId="2" borderId="42" xfId="4" applyNumberFormat="1" applyFont="1" applyFill="1" applyBorder="1" applyAlignment="1" applyProtection="1">
      <alignment horizontal="right" vertical="center"/>
      <protection locked="0"/>
    </xf>
    <xf numFmtId="164" fontId="20" fillId="2" borderId="43" xfId="0" applyNumberFormat="1" applyFont="1" applyFill="1" applyBorder="1" applyAlignment="1" applyProtection="1">
      <alignment horizontal="right" vertical="center"/>
      <protection locked="0"/>
    </xf>
    <xf numFmtId="0" fontId="11" fillId="2" borderId="33" xfId="0" applyFont="1" applyFill="1" applyBorder="1" applyAlignment="1">
      <alignment vertical="center"/>
    </xf>
    <xf numFmtId="167" fontId="20" fillId="3" borderId="12" xfId="1" applyNumberFormat="1" applyFont="1" applyFill="1" applyBorder="1" applyAlignment="1" applyProtection="1">
      <alignment horizontal="right" vertical="center"/>
      <protection locked="0"/>
    </xf>
    <xf numFmtId="167" fontId="20" fillId="0" borderId="3" xfId="4" applyNumberFormat="1" applyFont="1" applyFill="1" applyBorder="1" applyAlignment="1" applyProtection="1">
      <alignment horizontal="right" vertical="center"/>
      <protection locked="0"/>
    </xf>
    <xf numFmtId="167" fontId="20" fillId="2" borderId="44" xfId="0" applyNumberFormat="1" applyFont="1" applyFill="1" applyBorder="1" applyAlignment="1" applyProtection="1">
      <alignment horizontal="right" vertical="center"/>
      <protection locked="0"/>
    </xf>
    <xf numFmtId="164" fontId="20" fillId="5" borderId="3" xfId="0" applyNumberFormat="1" applyFont="1" applyFill="1" applyBorder="1" applyAlignment="1">
      <alignment horizontal="right" vertical="center"/>
    </xf>
    <xf numFmtId="167" fontId="2" fillId="3" borderId="43" xfId="2" applyNumberFormat="1" applyFont="1" applyFill="1" applyBorder="1" applyAlignment="1" applyProtection="1">
      <alignment horizontal="right" vertical="center"/>
      <protection locked="0"/>
    </xf>
    <xf numFmtId="0" fontId="11" fillId="2" borderId="34" xfId="0" applyFont="1" applyFill="1" applyBorder="1" applyAlignment="1">
      <alignment vertical="center"/>
    </xf>
    <xf numFmtId="164" fontId="20" fillId="5" borderId="45" xfId="0" applyNumberFormat="1" applyFont="1" applyFill="1" applyBorder="1" applyAlignment="1">
      <alignment horizontal="right" vertical="center"/>
    </xf>
    <xf numFmtId="164" fontId="20" fillId="5" borderId="46" xfId="0" applyNumberFormat="1" applyFont="1" applyFill="1" applyBorder="1" applyAlignment="1">
      <alignment horizontal="right" vertical="center"/>
    </xf>
    <xf numFmtId="167" fontId="20" fillId="3" borderId="47" xfId="0" applyNumberFormat="1" applyFont="1" applyFill="1" applyBorder="1" applyAlignment="1" applyProtection="1">
      <alignment horizontal="right" vertical="center"/>
      <protection locked="0"/>
    </xf>
    <xf numFmtId="167" fontId="20" fillId="3" borderId="39" xfId="0" applyNumberFormat="1" applyFont="1" applyFill="1" applyBorder="1" applyAlignment="1" applyProtection="1">
      <alignment horizontal="center" vertical="center"/>
      <protection locked="0"/>
    </xf>
    <xf numFmtId="167" fontId="2" fillId="2" borderId="40" xfId="0" applyNumberFormat="1" applyFont="1" applyFill="1" applyBorder="1" applyAlignment="1" applyProtection="1">
      <alignment horizontal="center" vertical="center"/>
      <protection locked="0"/>
    </xf>
    <xf numFmtId="167" fontId="20" fillId="0" borderId="41" xfId="0" applyNumberFormat="1" applyFont="1" applyBorder="1" applyAlignment="1" applyProtection="1">
      <alignment horizontal="center" vertical="center"/>
      <protection locked="0"/>
    </xf>
    <xf numFmtId="167" fontId="20" fillId="3" borderId="12" xfId="0" applyNumberFormat="1" applyFont="1" applyFill="1" applyBorder="1" applyAlignment="1" applyProtection="1">
      <alignment horizontal="center" vertical="center"/>
      <protection locked="0"/>
    </xf>
    <xf numFmtId="167" fontId="2" fillId="2" borderId="3" xfId="0" applyNumberFormat="1" applyFont="1" applyFill="1" applyBorder="1" applyAlignment="1" applyProtection="1">
      <alignment horizontal="center" vertical="center"/>
      <protection locked="0"/>
    </xf>
    <xf numFmtId="167" fontId="20" fillId="0" borderId="43" xfId="0" applyNumberFormat="1" applyFont="1" applyBorder="1" applyAlignment="1" applyProtection="1">
      <alignment horizontal="center" vertical="center"/>
      <protection locked="0"/>
    </xf>
    <xf numFmtId="0" fontId="15" fillId="6" borderId="34" xfId="0" applyFont="1" applyFill="1" applyBorder="1" applyAlignment="1">
      <alignment vertical="center"/>
    </xf>
    <xf numFmtId="167" fontId="4" fillId="6" borderId="48" xfId="0" applyNumberFormat="1" applyFont="1" applyFill="1" applyBorder="1" applyAlignment="1">
      <alignment horizontal="center" vertical="center"/>
    </xf>
    <xf numFmtId="167" fontId="4" fillId="6" borderId="49" xfId="0" applyNumberFormat="1" applyFont="1" applyFill="1" applyBorder="1" applyAlignment="1">
      <alignment horizontal="center" vertical="center"/>
    </xf>
    <xf numFmtId="167" fontId="4" fillId="6" borderId="50" xfId="0" applyNumberFormat="1" applyFont="1" applyFill="1" applyBorder="1" applyAlignment="1">
      <alignment horizontal="center" vertical="center"/>
    </xf>
    <xf numFmtId="167" fontId="4" fillId="6" borderId="51" xfId="0" applyNumberFormat="1" applyFont="1" applyFill="1" applyBorder="1" applyAlignment="1">
      <alignment horizontal="center" vertical="center"/>
    </xf>
    <xf numFmtId="0" fontId="21" fillId="8" borderId="6" xfId="0" applyFont="1" applyFill="1" applyBorder="1"/>
    <xf numFmtId="0" fontId="15" fillId="8" borderId="37" xfId="0" applyFont="1" applyFill="1" applyBorder="1" applyAlignment="1">
      <alignment horizontal="center"/>
    </xf>
    <xf numFmtId="0" fontId="20" fillId="5" borderId="4" xfId="0" applyFont="1" applyFill="1" applyBorder="1" applyAlignment="1">
      <alignment horizontal="right" vertical="center"/>
    </xf>
    <xf numFmtId="10" fontId="2" fillId="8" borderId="41" xfId="2" applyNumberFormat="1" applyFont="1" applyFill="1" applyBorder="1" applyAlignment="1" applyProtection="1">
      <alignment horizontal="right"/>
    </xf>
    <xf numFmtId="0" fontId="11" fillId="2" borderId="52" xfId="0" applyFont="1" applyFill="1" applyBorder="1" applyAlignment="1">
      <alignment vertical="center"/>
    </xf>
    <xf numFmtId="0" fontId="20" fillId="5" borderId="31" xfId="0" applyFont="1" applyFill="1" applyBorder="1" applyAlignment="1">
      <alignment horizontal="right" vertical="center"/>
    </xf>
    <xf numFmtId="10" fontId="2" fillId="3" borderId="43" xfId="2" applyNumberFormat="1" applyFont="1" applyFill="1" applyBorder="1" applyAlignment="1" applyProtection="1">
      <alignment horizontal="right" vertical="center"/>
      <protection locked="0"/>
    </xf>
    <xf numFmtId="0" fontId="20" fillId="5" borderId="10" xfId="0" applyFont="1" applyFill="1" applyBorder="1" applyAlignment="1">
      <alignment horizontal="right" vertical="center"/>
    </xf>
    <xf numFmtId="0" fontId="15" fillId="6" borderId="33" xfId="0" applyFont="1" applyFill="1" applyBorder="1" applyAlignment="1">
      <alignment vertical="center"/>
    </xf>
    <xf numFmtId="10" fontId="4" fillId="6" borderId="43" xfId="2" applyNumberFormat="1" applyFont="1" applyFill="1" applyBorder="1" applyAlignment="1" applyProtection="1">
      <alignment horizontal="right" vertical="center"/>
    </xf>
    <xf numFmtId="0" fontId="17" fillId="6" borderId="33" xfId="0" applyFont="1" applyFill="1" applyBorder="1" applyAlignment="1">
      <alignment vertical="center"/>
    </xf>
    <xf numFmtId="0" fontId="15" fillId="6" borderId="9" xfId="0" applyFont="1" applyFill="1" applyBorder="1" applyAlignment="1">
      <alignment horizontal="center"/>
    </xf>
    <xf numFmtId="0" fontId="33" fillId="5" borderId="10" xfId="0" applyFont="1" applyFill="1" applyBorder="1" applyAlignment="1">
      <alignment horizontal="right" vertical="center"/>
    </xf>
    <xf numFmtId="164" fontId="4" fillId="6" borderId="43" xfId="4" applyNumberFormat="1" applyFont="1" applyFill="1" applyBorder="1" applyAlignment="1" applyProtection="1">
      <alignment horizontal="right"/>
    </xf>
    <xf numFmtId="0" fontId="11" fillId="9" borderId="33" xfId="0" applyFont="1" applyFill="1" applyBorder="1" applyAlignment="1">
      <alignment vertical="center"/>
    </xf>
    <xf numFmtId="0" fontId="15" fillId="9" borderId="9" xfId="0" applyFont="1" applyFill="1" applyBorder="1" applyAlignment="1">
      <alignment horizontal="center"/>
    </xf>
    <xf numFmtId="164" fontId="2" fillId="3" borderId="10" xfId="2" applyNumberFormat="1" applyFont="1" applyFill="1" applyBorder="1" applyAlignment="1" applyProtection="1">
      <alignment horizontal="right" vertical="center"/>
      <protection locked="0"/>
    </xf>
    <xf numFmtId="164" fontId="20" fillId="2" borderId="43" xfId="4" applyNumberFormat="1" applyFont="1" applyFill="1" applyBorder="1" applyAlignment="1" applyProtection="1">
      <alignment horizontal="right" vertical="center"/>
      <protection locked="0"/>
    </xf>
    <xf numFmtId="0" fontId="11" fillId="6" borderId="33" xfId="0" applyFont="1" applyFill="1" applyBorder="1" applyAlignment="1">
      <alignment vertical="center"/>
    </xf>
    <xf numFmtId="164" fontId="4" fillId="6" borderId="47" xfId="4" applyNumberFormat="1" applyFont="1" applyFill="1" applyBorder="1" applyAlignment="1" applyProtection="1">
      <alignment horizontal="right" vertical="center"/>
    </xf>
    <xf numFmtId="0" fontId="20" fillId="5" borderId="13" xfId="0" applyFont="1" applyFill="1" applyBorder="1" applyAlignment="1">
      <alignment horizontal="right" vertical="center"/>
    </xf>
    <xf numFmtId="10" fontId="4" fillId="6" borderId="47" xfId="2" applyNumberFormat="1" applyFont="1" applyFill="1" applyBorder="1" applyAlignment="1" applyProtection="1">
      <alignment horizontal="right" vertical="center"/>
    </xf>
    <xf numFmtId="0" fontId="15" fillId="10" borderId="39" xfId="0" applyFont="1" applyFill="1" applyBorder="1" applyAlignment="1">
      <alignment vertical="center"/>
    </xf>
    <xf numFmtId="0" fontId="15" fillId="10" borderId="40" xfId="0" applyFont="1" applyFill="1" applyBorder="1" applyAlignment="1">
      <alignment horizontal="center" vertical="center"/>
    </xf>
    <xf numFmtId="0" fontId="11" fillId="2" borderId="53" xfId="0" applyFont="1" applyFill="1" applyBorder="1"/>
    <xf numFmtId="0" fontId="20" fillId="5" borderId="40" xfId="0" applyFont="1" applyFill="1" applyBorder="1" applyAlignment="1">
      <alignment horizontal="right" vertical="center"/>
    </xf>
    <xf numFmtId="164" fontId="2" fillId="4" borderId="41" xfId="4" applyNumberFormat="1" applyFont="1" applyFill="1" applyBorder="1" applyAlignment="1" applyProtection="1">
      <alignment horizontal="right" vertical="center"/>
    </xf>
    <xf numFmtId="0" fontId="15" fillId="10" borderId="45" xfId="0" applyFont="1" applyFill="1" applyBorder="1" applyAlignment="1">
      <alignment vertical="center"/>
    </xf>
    <xf numFmtId="0" fontId="15" fillId="10" borderId="46" xfId="0" applyFont="1" applyFill="1" applyBorder="1" applyAlignment="1">
      <alignment horizontal="center" vertical="center"/>
    </xf>
    <xf numFmtId="0" fontId="11" fillId="2" borderId="54" xfId="0" applyFont="1" applyFill="1" applyBorder="1"/>
    <xf numFmtId="0" fontId="20" fillId="5" borderId="46" xfId="0" applyFont="1" applyFill="1" applyBorder="1" applyAlignment="1">
      <alignment horizontal="right" vertical="center"/>
    </xf>
    <xf numFmtId="164" fontId="2" fillId="4" borderId="47" xfId="4" applyNumberFormat="1" applyFont="1" applyFill="1" applyBorder="1" applyAlignment="1" applyProtection="1">
      <alignment horizontal="right" vertical="center"/>
    </xf>
    <xf numFmtId="164" fontId="2" fillId="2" borderId="16" xfId="0" applyNumberFormat="1" applyFont="1" applyFill="1" applyBorder="1" applyAlignment="1">
      <alignment horizontal="right"/>
    </xf>
    <xf numFmtId="0" fontId="11" fillId="9" borderId="32" xfId="0" applyFont="1" applyFill="1" applyBorder="1" applyAlignment="1">
      <alignment vertical="center"/>
    </xf>
    <xf numFmtId="0" fontId="15" fillId="9" borderId="37" xfId="0" applyFont="1" applyFill="1" applyBorder="1" applyAlignment="1">
      <alignment horizontal="center"/>
    </xf>
    <xf numFmtId="0" fontId="11" fillId="2" borderId="55" xfId="0" applyFont="1" applyFill="1" applyBorder="1"/>
    <xf numFmtId="164" fontId="20" fillId="3" borderId="41" xfId="4" applyNumberFormat="1" applyFont="1" applyFill="1" applyBorder="1" applyAlignment="1" applyProtection="1">
      <alignment horizontal="right" vertical="center"/>
      <protection locked="0"/>
    </xf>
    <xf numFmtId="0" fontId="11" fillId="9" borderId="34" xfId="0" applyFont="1" applyFill="1" applyBorder="1" applyAlignment="1">
      <alignment vertical="center"/>
    </xf>
    <xf numFmtId="0" fontId="15" fillId="9" borderId="13" xfId="0" applyFont="1" applyFill="1" applyBorder="1" applyAlignment="1">
      <alignment horizontal="center"/>
    </xf>
    <xf numFmtId="164" fontId="20" fillId="3" borderId="47" xfId="4" applyNumberFormat="1" applyFont="1" applyFill="1" applyBorder="1" applyAlignment="1" applyProtection="1">
      <alignment horizontal="right" vertical="center"/>
      <protection locked="0"/>
    </xf>
    <xf numFmtId="0" fontId="11" fillId="2" borderId="15" xfId="0" applyFont="1" applyFill="1" applyBorder="1"/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0" fontId="15" fillId="11" borderId="50" xfId="0" applyFont="1" applyFill="1" applyBorder="1" applyAlignment="1">
      <alignment vertical="center"/>
    </xf>
    <xf numFmtId="0" fontId="15" fillId="11" borderId="51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22" fillId="0" borderId="29" xfId="0" applyFont="1" applyBorder="1"/>
    <xf numFmtId="0" fontId="2" fillId="2" borderId="29" xfId="0" applyFont="1" applyFill="1" applyBorder="1" applyAlignment="1">
      <alignment horizontal="right"/>
    </xf>
    <xf numFmtId="0" fontId="6" fillId="9" borderId="56" xfId="0" applyFont="1" applyFill="1" applyBorder="1" applyAlignment="1">
      <alignment vertical="center"/>
    </xf>
    <xf numFmtId="0" fontId="15" fillId="9" borderId="35" xfId="0" applyFont="1" applyFill="1" applyBorder="1" applyAlignment="1">
      <alignment horizontal="center"/>
    </xf>
    <xf numFmtId="0" fontId="11" fillId="0" borderId="57" xfId="0" applyFont="1" applyBorder="1"/>
    <xf numFmtId="164" fontId="20" fillId="7" borderId="58" xfId="4" applyNumberFormat="1" applyFont="1" applyFill="1" applyBorder="1" applyAlignment="1" applyProtection="1">
      <alignment horizontal="right" vertical="center"/>
    </xf>
    <xf numFmtId="164" fontId="20" fillId="7" borderId="59" xfId="4" applyNumberFormat="1" applyFont="1" applyFill="1" applyBorder="1" applyAlignment="1" applyProtection="1">
      <alignment horizontal="right" vertical="center"/>
    </xf>
    <xf numFmtId="0" fontId="11" fillId="9" borderId="60" xfId="0" applyFont="1" applyFill="1" applyBorder="1" applyAlignment="1">
      <alignment horizontal="left" vertical="center"/>
    </xf>
    <xf numFmtId="0" fontId="15" fillId="9" borderId="61" xfId="0" applyFont="1" applyFill="1" applyBorder="1" applyAlignment="1">
      <alignment horizontal="center"/>
    </xf>
    <xf numFmtId="0" fontId="11" fillId="2" borderId="62" xfId="0" applyFont="1" applyFill="1" applyBorder="1"/>
    <xf numFmtId="164" fontId="20" fillId="4" borderId="63" xfId="4" applyNumberFormat="1" applyFont="1" applyFill="1" applyBorder="1" applyAlignment="1" applyProtection="1">
      <alignment horizontal="right" vertical="center"/>
    </xf>
    <xf numFmtId="164" fontId="20" fillId="4" borderId="64" xfId="4" applyNumberFormat="1" applyFont="1" applyFill="1" applyBorder="1" applyAlignment="1" applyProtection="1">
      <alignment horizontal="right" vertical="center"/>
    </xf>
    <xf numFmtId="0" fontId="11" fillId="9" borderId="65" xfId="0" applyFont="1" applyFill="1" applyBorder="1" applyAlignment="1">
      <alignment horizontal="left" vertical="center" indent="4"/>
    </xf>
    <xf numFmtId="0" fontId="15" fillId="9" borderId="31" xfId="0" applyFont="1" applyFill="1" applyBorder="1" applyAlignment="1">
      <alignment horizontal="center"/>
    </xf>
    <xf numFmtId="164" fontId="20" fillId="4" borderId="66" xfId="4" applyNumberFormat="1" applyFont="1" applyFill="1" applyBorder="1" applyAlignment="1" applyProtection="1">
      <alignment horizontal="right" vertical="center"/>
    </xf>
    <xf numFmtId="164" fontId="20" fillId="4" borderId="67" xfId="4" applyNumberFormat="1" applyFont="1" applyFill="1" applyBorder="1" applyAlignment="1" applyProtection="1">
      <alignment horizontal="right" vertical="center"/>
    </xf>
    <xf numFmtId="0" fontId="11" fillId="9" borderId="68" xfId="0" applyFont="1" applyFill="1" applyBorder="1" applyAlignment="1">
      <alignment horizontal="left" vertical="center" indent="4"/>
    </xf>
    <xf numFmtId="0" fontId="15" fillId="9" borderId="69" xfId="0" applyFont="1" applyFill="1" applyBorder="1" applyAlignment="1">
      <alignment horizontal="center"/>
    </xf>
    <xf numFmtId="164" fontId="20" fillId="4" borderId="70" xfId="4" applyNumberFormat="1" applyFont="1" applyFill="1" applyBorder="1" applyAlignment="1" applyProtection="1">
      <alignment horizontal="right" vertical="center"/>
    </xf>
    <xf numFmtId="164" fontId="20" fillId="4" borderId="71" xfId="4" applyNumberFormat="1" applyFont="1" applyFill="1" applyBorder="1" applyAlignment="1" applyProtection="1">
      <alignment horizontal="right" vertical="center"/>
    </xf>
    <xf numFmtId="0" fontId="11" fillId="9" borderId="56" xfId="0" applyFont="1" applyFill="1" applyBorder="1" applyAlignment="1">
      <alignment horizontal="left" vertical="center"/>
    </xf>
    <xf numFmtId="0" fontId="11" fillId="0" borderId="62" xfId="0" applyFont="1" applyBorder="1"/>
    <xf numFmtId="164" fontId="20" fillId="12" borderId="58" xfId="4" applyNumberFormat="1" applyFont="1" applyFill="1" applyBorder="1" applyAlignment="1" applyProtection="1">
      <alignment horizontal="right" vertical="center"/>
    </xf>
    <xf numFmtId="164" fontId="20" fillId="12" borderId="59" xfId="4" applyNumberFormat="1" applyFont="1" applyFill="1" applyBorder="1" applyAlignment="1" applyProtection="1">
      <alignment horizontal="right" vertical="center"/>
    </xf>
    <xf numFmtId="0" fontId="11" fillId="9" borderId="72" xfId="0" applyFont="1" applyFill="1" applyBorder="1" applyAlignment="1">
      <alignment horizontal="left" vertical="center"/>
    </xf>
    <xf numFmtId="0" fontId="15" fillId="9" borderId="27" xfId="0" applyFont="1" applyFill="1" applyBorder="1" applyAlignment="1">
      <alignment horizontal="center"/>
    </xf>
    <xf numFmtId="0" fontId="11" fillId="0" borderId="73" xfId="0" applyFont="1" applyBorder="1"/>
    <xf numFmtId="164" fontId="20" fillId="12" borderId="74" xfId="4" applyNumberFormat="1" applyFont="1" applyFill="1" applyBorder="1" applyAlignment="1" applyProtection="1">
      <alignment horizontal="right" vertical="center"/>
    </xf>
    <xf numFmtId="0" fontId="20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1" fillId="9" borderId="6" xfId="0" applyFont="1" applyFill="1" applyBorder="1" applyAlignment="1">
      <alignment horizontal="left" vertical="center" indent="4"/>
    </xf>
    <xf numFmtId="0" fontId="15" fillId="9" borderId="4" xfId="0" applyFont="1" applyFill="1" applyBorder="1" applyAlignment="1">
      <alignment horizontal="center"/>
    </xf>
    <xf numFmtId="164" fontId="20" fillId="4" borderId="32" xfId="4" applyNumberFormat="1" applyFont="1" applyFill="1" applyBorder="1" applyAlignment="1" applyProtection="1">
      <alignment horizontal="right" vertical="center"/>
    </xf>
    <xf numFmtId="164" fontId="20" fillId="4" borderId="75" xfId="4" applyNumberFormat="1" applyFont="1" applyFill="1" applyBorder="1" applyAlignment="1" applyProtection="1">
      <alignment horizontal="right" vertical="center"/>
    </xf>
    <xf numFmtId="164" fontId="20" fillId="4" borderId="41" xfId="4" applyNumberFormat="1" applyFont="1" applyFill="1" applyBorder="1" applyAlignment="1" applyProtection="1">
      <alignment horizontal="right" vertical="center"/>
    </xf>
    <xf numFmtId="0" fontId="11" fillId="9" borderId="76" xfId="0" applyFont="1" applyFill="1" applyBorder="1" applyAlignment="1">
      <alignment horizontal="left" vertical="center" indent="4"/>
    </xf>
    <xf numFmtId="164" fontId="20" fillId="4" borderId="34" xfId="4" applyNumberFormat="1" applyFont="1" applyFill="1" applyBorder="1" applyAlignment="1" applyProtection="1">
      <alignment horizontal="right" vertical="center"/>
    </xf>
    <xf numFmtId="164" fontId="20" fillId="4" borderId="77" xfId="4" applyNumberFormat="1" applyFont="1" applyFill="1" applyBorder="1" applyAlignment="1" applyProtection="1">
      <alignment horizontal="right" vertical="center"/>
    </xf>
    <xf numFmtId="164" fontId="20" fillId="4" borderId="47" xfId="4" applyNumberFormat="1" applyFont="1" applyFill="1" applyBorder="1" applyAlignment="1" applyProtection="1">
      <alignment horizontal="right" vertical="center"/>
    </xf>
    <xf numFmtId="0" fontId="14" fillId="2" borderId="6" xfId="0" applyFont="1" applyFill="1" applyBorder="1" applyAlignment="1" applyProtection="1">
      <alignment horizontal="center" vertical="center" wrapText="1"/>
      <protection locked="0"/>
    </xf>
    <xf numFmtId="0" fontId="14" fillId="2" borderId="5" xfId="0" applyFont="1" applyFill="1" applyBorder="1" applyAlignment="1" applyProtection="1">
      <alignment horizontal="center" vertical="center" wrapText="1"/>
      <protection locked="0"/>
    </xf>
    <xf numFmtId="0" fontId="14" fillId="2" borderId="7" xfId="0" applyFont="1" applyFill="1" applyBorder="1" applyAlignment="1" applyProtection="1">
      <alignment horizontal="center" vertical="center" wrapText="1"/>
      <protection locked="0"/>
    </xf>
  </cellXfs>
  <cellStyles count="10">
    <cellStyle name="Migliaia" xfId="1" builtinId="3"/>
    <cellStyle name="Migliaia 8" xfId="4"/>
    <cellStyle name="Migliaia 8 2" xfId="8"/>
    <cellStyle name="Normale" xfId="0" builtinId="0"/>
    <cellStyle name="Normale 5 3" xfId="6"/>
    <cellStyle name="Normale 7" xfId="7"/>
    <cellStyle name="Percentuale" xfId="2" builtinId="5"/>
    <cellStyle name="Percentuale 7 2 2" xfId="5"/>
    <cellStyle name="Percentuale 7 2 2 2" xfId="9"/>
    <cellStyle name="Titolo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</xdr:row>
      <xdr:rowOff>53975</xdr:rowOff>
    </xdr:from>
    <xdr:to>
      <xdr:col>1</xdr:col>
      <xdr:colOff>36194</xdr:colOff>
      <xdr:row>1</xdr:row>
      <xdr:rowOff>99694</xdr:rowOff>
    </xdr:to>
    <xdr:sp macro="" textlink="">
      <xdr:nvSpPr>
        <xdr:cNvPr id="2" name="Connetto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38125" y="254000"/>
          <a:ext cx="45719" cy="45719"/>
        </a:xfrm>
        <a:prstGeom prst="flowChartConnector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4"/>
  <sheetViews>
    <sheetView tabSelected="1" topLeftCell="D1" zoomScaleNormal="100" workbookViewId="0">
      <selection activeCell="B4" sqref="B4"/>
    </sheetView>
  </sheetViews>
  <sheetFormatPr defaultColWidth="3.5" defaultRowHeight="15.75" x14ac:dyDescent="0.25"/>
  <cols>
    <col min="1" max="1" width="4.33203125" style="7" customWidth="1"/>
    <col min="2" max="2" width="146.1640625" style="7" customWidth="1"/>
    <col min="3" max="3" width="29.6640625" style="7" customWidth="1"/>
    <col min="4" max="4" width="4.33203125" style="7" customWidth="1"/>
    <col min="5" max="7" width="23.5" style="7" customWidth="1"/>
    <col min="8" max="8" width="3.33203125" style="272" customWidth="1"/>
    <col min="9" max="9" width="3.33203125" style="7" customWidth="1"/>
    <col min="10" max="10" width="5.1640625" style="6" bestFit="1" customWidth="1"/>
    <col min="11" max="11" width="3.5" style="6" customWidth="1"/>
    <col min="12" max="13" width="2.5" style="7" customWidth="1"/>
    <col min="14" max="14" width="28.33203125" style="7" customWidth="1"/>
    <col min="15" max="15" width="3.5" style="6" customWidth="1"/>
    <col min="16" max="16384" width="3.5" style="6"/>
  </cols>
  <sheetData>
    <row r="1" spans="1:14" x14ac:dyDescent="0.25">
      <c r="A1" s="1"/>
      <c r="B1" s="2"/>
      <c r="C1" s="2"/>
      <c r="D1" s="3"/>
      <c r="E1" s="1"/>
      <c r="F1" s="3"/>
      <c r="G1" s="4"/>
      <c r="H1" s="5"/>
      <c r="I1" s="1"/>
      <c r="L1" s="1"/>
      <c r="M1" s="1"/>
      <c r="N1" s="1"/>
    </row>
    <row r="2" spans="1:14" s="1" customFormat="1" ht="16.5" thickBot="1" x14ac:dyDescent="0.3">
      <c r="A2" s="8"/>
      <c r="B2" s="9" t="s">
        <v>118</v>
      </c>
      <c r="C2" s="10" t="s">
        <v>0</v>
      </c>
      <c r="D2" s="8"/>
      <c r="E2" s="11"/>
      <c r="F2" s="11"/>
      <c r="G2" s="11"/>
      <c r="H2" s="12"/>
    </row>
    <row r="3" spans="1:14" ht="17.25" thickTop="1" thickBot="1" x14ac:dyDescent="0.3">
      <c r="A3" s="13"/>
      <c r="B3" s="13"/>
      <c r="C3" s="14"/>
      <c r="D3" s="14"/>
      <c r="E3" s="15"/>
      <c r="F3" s="15"/>
      <c r="G3" s="16"/>
      <c r="H3" s="5"/>
      <c r="I3" s="13"/>
      <c r="L3" s="13"/>
      <c r="M3" s="13"/>
      <c r="N3" s="1"/>
    </row>
    <row r="4" spans="1:14" ht="32.25" thickBot="1" x14ac:dyDescent="0.3">
      <c r="A4" s="13"/>
      <c r="B4" s="17"/>
      <c r="C4" s="18" t="s">
        <v>1</v>
      </c>
      <c r="D4" s="19"/>
      <c r="E4" s="282" t="s">
        <v>117</v>
      </c>
      <c r="F4" s="283"/>
      <c r="G4" s="284"/>
      <c r="H4" s="20"/>
      <c r="I4" s="21"/>
      <c r="L4" s="13"/>
      <c r="M4" s="13"/>
    </row>
    <row r="5" spans="1:14" ht="94.5" x14ac:dyDescent="0.25">
      <c r="A5" s="13"/>
      <c r="B5" s="22"/>
      <c r="C5" s="23" t="s">
        <v>2</v>
      </c>
      <c r="D5" s="24"/>
      <c r="E5" s="25" t="s">
        <v>3</v>
      </c>
      <c r="F5" s="25" t="s">
        <v>4</v>
      </c>
      <c r="G5" s="26" t="s">
        <v>5</v>
      </c>
      <c r="H5" s="5"/>
      <c r="I5" s="27"/>
      <c r="L5" s="13"/>
      <c r="M5" s="13"/>
      <c r="N5" s="28" t="s">
        <v>6</v>
      </c>
    </row>
    <row r="6" spans="1:14" x14ac:dyDescent="0.25">
      <c r="A6" s="13"/>
      <c r="B6" s="29" t="s">
        <v>7</v>
      </c>
      <c r="C6" s="30" t="s">
        <v>8</v>
      </c>
      <c r="D6" s="31"/>
      <c r="E6" s="32">
        <v>47576.620334911408</v>
      </c>
      <c r="F6" s="32">
        <v>0</v>
      </c>
      <c r="G6" s="33">
        <f>E6+F6</f>
        <v>47576.620334911408</v>
      </c>
      <c r="H6" s="34"/>
      <c r="I6" s="13"/>
      <c r="L6" s="13"/>
      <c r="M6" s="13"/>
      <c r="N6" s="35" t="s">
        <v>9</v>
      </c>
    </row>
    <row r="7" spans="1:14" x14ac:dyDescent="0.25">
      <c r="A7" s="13"/>
      <c r="B7" s="29" t="s">
        <v>10</v>
      </c>
      <c r="C7" s="30" t="s">
        <v>8</v>
      </c>
      <c r="D7" s="31"/>
      <c r="E7" s="32">
        <v>638.82507090271008</v>
      </c>
      <c r="F7" s="32">
        <v>0</v>
      </c>
      <c r="G7" s="33">
        <f t="shared" ref="G7:G17" si="0">E7+F7</f>
        <v>638.82507090271008</v>
      </c>
      <c r="H7" s="34"/>
      <c r="I7" s="13"/>
      <c r="L7" s="13"/>
      <c r="M7" s="13"/>
      <c r="N7" s="36" t="s">
        <v>11</v>
      </c>
    </row>
    <row r="8" spans="1:14" x14ac:dyDescent="0.25">
      <c r="A8" s="13"/>
      <c r="B8" s="29" t="s">
        <v>12</v>
      </c>
      <c r="C8" s="30" t="s">
        <v>8</v>
      </c>
      <c r="D8" s="31"/>
      <c r="E8" s="32">
        <v>79313.619516638122</v>
      </c>
      <c r="F8" s="32">
        <v>0</v>
      </c>
      <c r="G8" s="33">
        <f t="shared" si="0"/>
        <v>79313.619516638122</v>
      </c>
      <c r="H8" s="34"/>
      <c r="I8" s="13"/>
      <c r="L8" s="13"/>
      <c r="M8" s="13"/>
      <c r="N8" s="37" t="s">
        <v>13</v>
      </c>
    </row>
    <row r="9" spans="1:14" x14ac:dyDescent="0.25">
      <c r="A9" s="13"/>
      <c r="B9" s="29" t="s">
        <v>14</v>
      </c>
      <c r="C9" s="30" t="s">
        <v>8</v>
      </c>
      <c r="D9" s="31"/>
      <c r="E9" s="32">
        <v>163501.63688914166</v>
      </c>
      <c r="F9" s="32">
        <v>0</v>
      </c>
      <c r="G9" s="33">
        <f t="shared" si="0"/>
        <v>163501.63688914166</v>
      </c>
      <c r="H9" s="34"/>
      <c r="I9" s="13"/>
      <c r="L9" s="13"/>
      <c r="M9" s="13"/>
      <c r="N9" s="38" t="s">
        <v>15</v>
      </c>
    </row>
    <row r="10" spans="1:14" ht="18.75" x14ac:dyDescent="0.25">
      <c r="A10" s="13"/>
      <c r="B10" s="39" t="s">
        <v>16</v>
      </c>
      <c r="C10" s="30" t="s">
        <v>8</v>
      </c>
      <c r="D10" s="31"/>
      <c r="E10" s="32">
        <v>0</v>
      </c>
      <c r="F10" s="32">
        <v>0</v>
      </c>
      <c r="G10" s="33">
        <f t="shared" si="0"/>
        <v>0</v>
      </c>
      <c r="H10" s="34"/>
      <c r="I10" s="13"/>
      <c r="L10" s="13"/>
      <c r="M10" s="13"/>
      <c r="N10" s="40"/>
    </row>
    <row r="11" spans="1:14" x14ac:dyDescent="0.25">
      <c r="A11" s="13"/>
      <c r="B11" s="41" t="s">
        <v>17</v>
      </c>
      <c r="C11" s="30" t="s">
        <v>8</v>
      </c>
      <c r="D11" s="31"/>
      <c r="E11" s="32">
        <v>4718.3223226742139</v>
      </c>
      <c r="F11" s="32">
        <v>0</v>
      </c>
      <c r="G11" s="33">
        <f t="shared" si="0"/>
        <v>4718.3223226742139</v>
      </c>
      <c r="H11" s="34"/>
      <c r="I11" s="13"/>
      <c r="L11" s="13"/>
      <c r="M11" s="13"/>
      <c r="N11" s="13"/>
    </row>
    <row r="12" spans="1:14" x14ac:dyDescent="0.25">
      <c r="A12" s="13"/>
      <c r="B12" s="29" t="s">
        <v>18</v>
      </c>
      <c r="C12" s="30" t="s">
        <v>19</v>
      </c>
      <c r="D12" s="31"/>
      <c r="E12" s="42">
        <v>0.6</v>
      </c>
      <c r="F12" s="43">
        <f>+E12</f>
        <v>0.6</v>
      </c>
      <c r="G12" s="44">
        <f>E12</f>
        <v>0.6</v>
      </c>
      <c r="H12" s="34"/>
      <c r="I12" s="13"/>
      <c r="L12" s="13"/>
      <c r="M12" s="13"/>
      <c r="N12" s="13"/>
    </row>
    <row r="13" spans="1:14" x14ac:dyDescent="0.25">
      <c r="A13" s="13"/>
      <c r="B13" s="29" t="s">
        <v>20</v>
      </c>
      <c r="C13" s="30" t="s">
        <v>19</v>
      </c>
      <c r="D13" s="31"/>
      <c r="E13" s="45">
        <f>E12*E11</f>
        <v>2830.9933936045281</v>
      </c>
      <c r="F13" s="45">
        <f>F12*F11</f>
        <v>0</v>
      </c>
      <c r="G13" s="33">
        <f t="shared" si="0"/>
        <v>2830.9933936045281</v>
      </c>
      <c r="H13" s="34"/>
      <c r="I13" s="13"/>
      <c r="L13" s="13"/>
      <c r="M13" s="13"/>
      <c r="N13" s="13"/>
    </row>
    <row r="14" spans="1:14" ht="18.75" x14ac:dyDescent="0.25">
      <c r="A14" s="13"/>
      <c r="B14" s="29" t="s">
        <v>21</v>
      </c>
      <c r="C14" s="30" t="s">
        <v>8</v>
      </c>
      <c r="D14" s="31"/>
      <c r="E14" s="32">
        <v>35610.169785257698</v>
      </c>
      <c r="F14" s="32">
        <v>0</v>
      </c>
      <c r="G14" s="33">
        <f t="shared" si="0"/>
        <v>35610.169785257698</v>
      </c>
      <c r="H14" s="34"/>
      <c r="I14" s="13"/>
      <c r="L14" s="13"/>
      <c r="M14" s="13"/>
      <c r="N14" s="13"/>
    </row>
    <row r="15" spans="1:14" x14ac:dyDescent="0.25">
      <c r="A15" s="13"/>
      <c r="B15" s="29" t="s">
        <v>22</v>
      </c>
      <c r="C15" s="30" t="s">
        <v>19</v>
      </c>
      <c r="D15" s="31"/>
      <c r="E15" s="42">
        <v>0.84</v>
      </c>
      <c r="F15" s="43">
        <f>+E15</f>
        <v>0.84</v>
      </c>
      <c r="G15" s="44">
        <f>E15</f>
        <v>0.84</v>
      </c>
      <c r="H15" s="34"/>
      <c r="I15" s="13"/>
      <c r="L15" s="13"/>
      <c r="M15" s="13"/>
      <c r="N15" s="13"/>
    </row>
    <row r="16" spans="1:14" ht="18.75" x14ac:dyDescent="0.25">
      <c r="A16" s="13"/>
      <c r="B16" s="29" t="s">
        <v>23</v>
      </c>
      <c r="C16" s="30" t="s">
        <v>19</v>
      </c>
      <c r="D16" s="31"/>
      <c r="E16" s="45">
        <f>E15*E14</f>
        <v>29912.542619616466</v>
      </c>
      <c r="F16" s="45">
        <f>F15*F14</f>
        <v>0</v>
      </c>
      <c r="G16" s="33">
        <f t="shared" si="0"/>
        <v>29912.542619616466</v>
      </c>
      <c r="H16" s="34"/>
      <c r="I16" s="13"/>
      <c r="L16" s="13"/>
      <c r="M16" s="13"/>
      <c r="N16" s="13"/>
    </row>
    <row r="17" spans="1:14" ht="18.75" x14ac:dyDescent="0.25">
      <c r="A17" s="13"/>
      <c r="B17" s="29" t="s">
        <v>24</v>
      </c>
      <c r="C17" s="46" t="s">
        <v>25</v>
      </c>
      <c r="D17" s="31"/>
      <c r="E17" s="32">
        <v>16805.425121106062</v>
      </c>
      <c r="F17" s="32">
        <v>-4750.5359132362682</v>
      </c>
      <c r="G17" s="33">
        <f t="shared" si="0"/>
        <v>12054.889207869794</v>
      </c>
      <c r="H17" s="34"/>
      <c r="I17" s="13"/>
      <c r="L17" s="13"/>
      <c r="M17" s="13"/>
      <c r="N17" s="13"/>
    </row>
    <row r="18" spans="1:14" x14ac:dyDescent="0.25">
      <c r="A18" s="13"/>
      <c r="B18" s="29" t="s">
        <v>26</v>
      </c>
      <c r="C18" s="30" t="s">
        <v>19</v>
      </c>
      <c r="D18" s="47"/>
      <c r="E18" s="42">
        <v>0.5</v>
      </c>
      <c r="F18" s="43">
        <f>+E18</f>
        <v>0.5</v>
      </c>
      <c r="G18" s="44">
        <f>F18</f>
        <v>0.5</v>
      </c>
      <c r="H18" s="34"/>
      <c r="I18" s="13"/>
      <c r="L18" s="13"/>
      <c r="M18" s="13"/>
      <c r="N18" s="13"/>
    </row>
    <row r="19" spans="1:14" x14ac:dyDescent="0.25">
      <c r="A19" s="13"/>
      <c r="B19" s="29" t="s">
        <v>27</v>
      </c>
      <c r="C19" s="30" t="s">
        <v>19</v>
      </c>
      <c r="D19" s="31"/>
      <c r="E19" s="48">
        <v>4</v>
      </c>
      <c r="F19" s="49">
        <f>+E19</f>
        <v>4</v>
      </c>
      <c r="G19" s="50">
        <f>E19</f>
        <v>4</v>
      </c>
      <c r="H19" s="34"/>
      <c r="I19" s="13"/>
      <c r="L19" s="13"/>
      <c r="M19" s="13"/>
      <c r="N19" s="13"/>
    </row>
    <row r="20" spans="1:14" ht="18.75" x14ac:dyDescent="0.25">
      <c r="A20" s="13"/>
      <c r="B20" s="51" t="s">
        <v>28</v>
      </c>
      <c r="C20" s="30" t="s">
        <v>19</v>
      </c>
      <c r="D20" s="31"/>
      <c r="E20" s="45">
        <f>E18*E17/E19</f>
        <v>2100.6781401382577</v>
      </c>
      <c r="F20" s="45">
        <f>F18*F17/F19</f>
        <v>-593.81698915453353</v>
      </c>
      <c r="G20" s="33">
        <f>E20+F20</f>
        <v>1506.8611509837242</v>
      </c>
      <c r="H20" s="34"/>
      <c r="I20" s="13"/>
      <c r="L20" s="13"/>
      <c r="M20" s="13"/>
      <c r="N20" s="13"/>
    </row>
    <row r="21" spans="1:14" x14ac:dyDescent="0.25">
      <c r="A21" s="13"/>
      <c r="B21" s="29" t="s">
        <v>29</v>
      </c>
      <c r="C21" s="30" t="s">
        <v>8</v>
      </c>
      <c r="D21" s="31"/>
      <c r="E21" s="52"/>
      <c r="F21" s="32">
        <v>21545.96023394357</v>
      </c>
      <c r="G21" s="33">
        <f>F21</f>
        <v>21545.96023394357</v>
      </c>
      <c r="H21" s="34"/>
      <c r="I21" s="13"/>
      <c r="L21" s="13"/>
      <c r="M21" s="13"/>
      <c r="N21" s="13"/>
    </row>
    <row r="22" spans="1:14" ht="19.5" thickBot="1" x14ac:dyDescent="0.3">
      <c r="A22" s="13"/>
      <c r="B22" s="53" t="s">
        <v>30</v>
      </c>
      <c r="C22" s="54" t="s">
        <v>31</v>
      </c>
      <c r="D22" s="31"/>
      <c r="E22" s="55">
        <f>E6+E7+E8+E9+E10-E13-E16+E20</f>
        <v>260387.84393851116</v>
      </c>
      <c r="F22" s="55">
        <f>F6+F7+F8+F9+F10-F13-F16+F20+F21</f>
        <v>20952.143244789037</v>
      </c>
      <c r="G22" s="55">
        <f>E22+F22</f>
        <v>281339.9871833002</v>
      </c>
      <c r="H22" s="34"/>
      <c r="I22" s="13"/>
      <c r="L22" s="13"/>
      <c r="M22" s="13"/>
      <c r="N22" s="13"/>
    </row>
    <row r="23" spans="1:14" ht="16.5" thickBot="1" x14ac:dyDescent="0.3">
      <c r="A23" s="13"/>
      <c r="B23" s="56"/>
      <c r="C23" s="57"/>
      <c r="D23" s="58"/>
      <c r="E23" s="59"/>
      <c r="F23" s="59"/>
      <c r="G23" s="60"/>
      <c r="H23" s="5"/>
      <c r="I23" s="13"/>
      <c r="L23" s="13"/>
      <c r="M23" s="13"/>
      <c r="N23" s="13"/>
    </row>
    <row r="24" spans="1:14" x14ac:dyDescent="0.25">
      <c r="A24" s="13"/>
      <c r="B24" s="61" t="s">
        <v>32</v>
      </c>
      <c r="C24" s="62" t="s">
        <v>8</v>
      </c>
      <c r="D24" s="31"/>
      <c r="E24" s="32">
        <v>0</v>
      </c>
      <c r="F24" s="32">
        <v>62503.651340129989</v>
      </c>
      <c r="G24" s="63">
        <f t="shared" ref="G24:G40" si="1">E24+F24</f>
        <v>62503.651340129989</v>
      </c>
      <c r="H24" s="34"/>
      <c r="I24" s="13"/>
      <c r="L24" s="13"/>
      <c r="M24" s="13"/>
      <c r="N24" s="13"/>
    </row>
    <row r="25" spans="1:14" x14ac:dyDescent="0.25">
      <c r="A25" s="13"/>
      <c r="B25" s="29" t="s">
        <v>33</v>
      </c>
      <c r="C25" s="30" t="s">
        <v>8</v>
      </c>
      <c r="D25" s="31"/>
      <c r="E25" s="64">
        <v>965.04086012198616</v>
      </c>
      <c r="F25" s="65">
        <v>13213.949068319998</v>
      </c>
      <c r="G25" s="66">
        <f t="shared" si="1"/>
        <v>14178.989928441984</v>
      </c>
      <c r="H25" s="34"/>
      <c r="I25" s="13"/>
      <c r="L25" s="13"/>
      <c r="M25" s="13"/>
      <c r="N25" s="13"/>
    </row>
    <row r="26" spans="1:14" x14ac:dyDescent="0.25">
      <c r="A26" s="13"/>
      <c r="B26" s="67" t="s">
        <v>34</v>
      </c>
      <c r="C26" s="68" t="s">
        <v>8</v>
      </c>
      <c r="D26" s="31"/>
      <c r="E26" s="69">
        <v>32425.690164098403</v>
      </c>
      <c r="F26" s="70">
        <v>0</v>
      </c>
      <c r="G26" s="71">
        <f t="shared" si="1"/>
        <v>32425.690164098403</v>
      </c>
      <c r="H26" s="34"/>
      <c r="I26" s="13"/>
      <c r="L26" s="13"/>
      <c r="M26" s="13"/>
      <c r="N26" s="13"/>
    </row>
    <row r="27" spans="1:14" x14ac:dyDescent="0.25">
      <c r="A27" s="13"/>
      <c r="B27" s="72" t="s">
        <v>35</v>
      </c>
      <c r="C27" s="68" t="s">
        <v>8</v>
      </c>
      <c r="D27" s="31"/>
      <c r="E27" s="69">
        <v>0</v>
      </c>
      <c r="F27" s="70">
        <v>0</v>
      </c>
      <c r="G27" s="71">
        <f t="shared" si="1"/>
        <v>0</v>
      </c>
      <c r="H27" s="34"/>
      <c r="I27" s="13"/>
      <c r="L27" s="13"/>
      <c r="M27" s="13"/>
      <c r="N27" s="13"/>
    </row>
    <row r="28" spans="1:14" ht="18.75" x14ac:dyDescent="0.25">
      <c r="A28" s="13"/>
      <c r="B28" s="67" t="s">
        <v>36</v>
      </c>
      <c r="C28" s="68" t="s">
        <v>8</v>
      </c>
      <c r="D28" s="31"/>
      <c r="E28" s="69">
        <v>86.000414374569203</v>
      </c>
      <c r="F28" s="70">
        <v>0</v>
      </c>
      <c r="G28" s="71">
        <f t="shared" si="1"/>
        <v>86.000414374569203</v>
      </c>
      <c r="H28" s="34"/>
      <c r="I28" s="13"/>
      <c r="L28" s="13"/>
      <c r="M28" s="13"/>
      <c r="N28" s="13"/>
    </row>
    <row r="29" spans="1:14" x14ac:dyDescent="0.25">
      <c r="A29" s="13"/>
      <c r="B29" s="73" t="s">
        <v>37</v>
      </c>
      <c r="C29" s="74" t="s">
        <v>31</v>
      </c>
      <c r="D29" s="31"/>
      <c r="E29" s="75">
        <f>SUM(E25:E28)</f>
        <v>33476.731438594958</v>
      </c>
      <c r="F29" s="76">
        <f>SUM(F25:F28)</f>
        <v>13213.949068319998</v>
      </c>
      <c r="G29" s="77">
        <f t="shared" si="1"/>
        <v>46690.680506914956</v>
      </c>
      <c r="H29" s="34"/>
      <c r="I29" s="13"/>
      <c r="L29" s="13"/>
      <c r="M29" s="13"/>
      <c r="N29" s="13"/>
    </row>
    <row r="30" spans="1:14" x14ac:dyDescent="0.25">
      <c r="A30" s="13"/>
      <c r="B30" s="29" t="s">
        <v>38</v>
      </c>
      <c r="C30" s="78" t="s">
        <v>8</v>
      </c>
      <c r="D30" s="31"/>
      <c r="E30" s="69">
        <v>16915.861970028098</v>
      </c>
      <c r="F30" s="70">
        <v>0</v>
      </c>
      <c r="G30" s="71">
        <f t="shared" si="1"/>
        <v>16915.861970028098</v>
      </c>
      <c r="H30" s="34"/>
      <c r="I30" s="13"/>
      <c r="L30" s="13"/>
      <c r="M30" s="13"/>
      <c r="N30" s="13"/>
    </row>
    <row r="31" spans="1:14" x14ac:dyDescent="0.25">
      <c r="A31" s="13"/>
      <c r="B31" s="67" t="s">
        <v>39</v>
      </c>
      <c r="C31" s="68" t="s">
        <v>8</v>
      </c>
      <c r="D31" s="31"/>
      <c r="E31" s="79">
        <f>SUM(E32:E35)</f>
        <v>0</v>
      </c>
      <c r="F31" s="80">
        <f>SUM(F32:F35)</f>
        <v>8103.0445636139993</v>
      </c>
      <c r="G31" s="71">
        <f t="shared" si="1"/>
        <v>8103.0445636139993</v>
      </c>
      <c r="H31" s="34"/>
      <c r="I31" s="13"/>
      <c r="L31" s="13"/>
      <c r="M31" s="13"/>
      <c r="N31" s="13"/>
    </row>
    <row r="32" spans="1:14" x14ac:dyDescent="0.25">
      <c r="A32" s="13"/>
      <c r="B32" s="81" t="s">
        <v>40</v>
      </c>
      <c r="C32" s="68" t="s">
        <v>8</v>
      </c>
      <c r="D32" s="31"/>
      <c r="E32" s="69">
        <v>0</v>
      </c>
      <c r="F32" s="70">
        <v>0</v>
      </c>
      <c r="G32" s="71">
        <f t="shared" si="1"/>
        <v>0</v>
      </c>
      <c r="H32" s="34"/>
      <c r="I32" s="13"/>
      <c r="L32" s="13"/>
      <c r="M32" s="13"/>
      <c r="N32" s="13"/>
    </row>
    <row r="33" spans="1:14" x14ac:dyDescent="0.25">
      <c r="A33" s="13"/>
      <c r="B33" s="81" t="s">
        <v>41</v>
      </c>
      <c r="C33" s="68" t="s">
        <v>8</v>
      </c>
      <c r="D33" s="31"/>
      <c r="E33" s="69">
        <v>0</v>
      </c>
      <c r="F33" s="70">
        <v>8103.0445636139993</v>
      </c>
      <c r="G33" s="71">
        <f>E33+F33</f>
        <v>8103.0445636139993</v>
      </c>
      <c r="H33" s="34"/>
      <c r="I33" s="13"/>
      <c r="L33" s="13"/>
      <c r="M33" s="13"/>
      <c r="N33" s="13"/>
    </row>
    <row r="34" spans="1:14" x14ac:dyDescent="0.25">
      <c r="A34" s="13"/>
      <c r="B34" s="81" t="s">
        <v>42</v>
      </c>
      <c r="C34" s="68" t="s">
        <v>8</v>
      </c>
      <c r="D34" s="31"/>
      <c r="E34" s="69">
        <v>0</v>
      </c>
      <c r="F34" s="70">
        <v>0</v>
      </c>
      <c r="G34" s="71">
        <f t="shared" si="1"/>
        <v>0</v>
      </c>
      <c r="H34" s="34"/>
      <c r="I34" s="13"/>
      <c r="L34" s="13"/>
      <c r="M34" s="13"/>
      <c r="N34" s="13"/>
    </row>
    <row r="35" spans="1:14" x14ac:dyDescent="0.25">
      <c r="A35" s="13"/>
      <c r="B35" s="81" t="s">
        <v>43</v>
      </c>
      <c r="C35" s="68" t="s">
        <v>8</v>
      </c>
      <c r="D35" s="31"/>
      <c r="E35" s="69">
        <v>0</v>
      </c>
      <c r="F35" s="70">
        <v>0</v>
      </c>
      <c r="G35" s="71">
        <f t="shared" si="1"/>
        <v>0</v>
      </c>
      <c r="H35" s="34"/>
      <c r="I35" s="13"/>
      <c r="L35" s="13"/>
      <c r="M35" s="13"/>
      <c r="N35" s="13"/>
    </row>
    <row r="36" spans="1:14" x14ac:dyDescent="0.25">
      <c r="A36" s="13"/>
      <c r="B36" s="67" t="s">
        <v>44</v>
      </c>
      <c r="C36" s="68" t="s">
        <v>8</v>
      </c>
      <c r="D36" s="31"/>
      <c r="E36" s="69">
        <v>7367.4971135468304</v>
      </c>
      <c r="F36" s="70">
        <v>0</v>
      </c>
      <c r="G36" s="71">
        <f t="shared" si="1"/>
        <v>7367.4971135468304</v>
      </c>
      <c r="H36" s="34"/>
      <c r="I36" s="13"/>
      <c r="L36" s="13"/>
      <c r="M36" s="13"/>
      <c r="N36" s="13"/>
    </row>
    <row r="37" spans="1:14" ht="18.75" x14ac:dyDescent="0.25">
      <c r="A37" s="13"/>
      <c r="B37" s="67" t="s">
        <v>45</v>
      </c>
      <c r="C37" s="68" t="s">
        <v>8</v>
      </c>
      <c r="D37" s="31"/>
      <c r="E37" s="69">
        <v>0</v>
      </c>
      <c r="F37" s="70">
        <v>0</v>
      </c>
      <c r="G37" s="71">
        <f t="shared" si="1"/>
        <v>0</v>
      </c>
      <c r="H37" s="34"/>
      <c r="I37" s="13"/>
      <c r="L37" s="13"/>
      <c r="M37" s="13"/>
      <c r="N37" s="13"/>
    </row>
    <row r="38" spans="1:14" x14ac:dyDescent="0.25">
      <c r="A38" s="13"/>
      <c r="B38" s="41" t="s">
        <v>46</v>
      </c>
      <c r="C38" s="74" t="s">
        <v>31</v>
      </c>
      <c r="D38" s="31"/>
      <c r="E38" s="75">
        <f>E37+E36+E31+E30</f>
        <v>24283.359083574927</v>
      </c>
      <c r="F38" s="76">
        <f>F37+F36+F31+F30</f>
        <v>8103.0445636139993</v>
      </c>
      <c r="G38" s="77">
        <f t="shared" si="1"/>
        <v>32386.403647188927</v>
      </c>
      <c r="H38" s="34"/>
      <c r="I38" s="13"/>
      <c r="L38" s="13"/>
      <c r="M38" s="13"/>
      <c r="N38" s="13"/>
    </row>
    <row r="39" spans="1:14" ht="18.75" x14ac:dyDescent="0.25">
      <c r="A39" s="13"/>
      <c r="B39" s="39" t="s">
        <v>47</v>
      </c>
      <c r="C39" s="82" t="s">
        <v>8</v>
      </c>
      <c r="D39" s="31"/>
      <c r="E39" s="32">
        <v>0</v>
      </c>
      <c r="F39" s="32">
        <v>0</v>
      </c>
      <c r="G39" s="66">
        <f t="shared" si="1"/>
        <v>0</v>
      </c>
      <c r="H39" s="34"/>
      <c r="I39" s="13"/>
      <c r="L39" s="13"/>
      <c r="M39" s="13"/>
      <c r="N39" s="13"/>
    </row>
    <row r="40" spans="1:14" ht="18.75" x14ac:dyDescent="0.25">
      <c r="A40" s="13"/>
      <c r="B40" s="39" t="s">
        <v>48</v>
      </c>
      <c r="C40" s="46" t="s">
        <v>25</v>
      </c>
      <c r="D40" s="31"/>
      <c r="E40" s="32">
        <v>41045.661858782732</v>
      </c>
      <c r="F40" s="32">
        <v>3744.5846372971282</v>
      </c>
      <c r="G40" s="66">
        <f t="shared" si="1"/>
        <v>44790.246496079861</v>
      </c>
      <c r="H40" s="34"/>
      <c r="I40" s="13"/>
      <c r="L40" s="13"/>
      <c r="M40" s="13"/>
      <c r="N40" s="13"/>
    </row>
    <row r="41" spans="1:14" x14ac:dyDescent="0.25">
      <c r="A41" s="13"/>
      <c r="B41" s="29" t="s">
        <v>49</v>
      </c>
      <c r="C41" s="30" t="s">
        <v>31</v>
      </c>
      <c r="D41" s="31"/>
      <c r="E41" s="83">
        <f>E18</f>
        <v>0.5</v>
      </c>
      <c r="F41" s="84">
        <f t="shared" ref="F41:G41" si="2">F18</f>
        <v>0.5</v>
      </c>
      <c r="G41" s="85">
        <f t="shared" si="2"/>
        <v>0.5</v>
      </c>
      <c r="H41" s="34"/>
      <c r="I41" s="13"/>
      <c r="L41" s="13"/>
      <c r="M41" s="13"/>
      <c r="N41" s="13"/>
    </row>
    <row r="42" spans="1:14" x14ac:dyDescent="0.25">
      <c r="A42" s="13"/>
      <c r="B42" s="29" t="s">
        <v>50</v>
      </c>
      <c r="C42" s="30" t="s">
        <v>31</v>
      </c>
      <c r="D42" s="31"/>
      <c r="E42" s="86">
        <f>E19</f>
        <v>4</v>
      </c>
      <c r="F42" s="87">
        <f>F19</f>
        <v>4</v>
      </c>
      <c r="G42" s="88">
        <f>G19</f>
        <v>4</v>
      </c>
      <c r="H42" s="34"/>
      <c r="I42" s="13"/>
      <c r="L42" s="13"/>
      <c r="M42" s="13"/>
      <c r="N42" s="13"/>
    </row>
    <row r="43" spans="1:14" ht="18.75" x14ac:dyDescent="0.25">
      <c r="A43" s="13"/>
      <c r="B43" s="29" t="s">
        <v>51</v>
      </c>
      <c r="C43" s="82" t="s">
        <v>19</v>
      </c>
      <c r="D43" s="31"/>
      <c r="E43" s="89">
        <f>E41*E40/E42</f>
        <v>5130.7077323478416</v>
      </c>
      <c r="F43" s="90">
        <f>F41*F40/F42</f>
        <v>468.07307966214103</v>
      </c>
      <c r="G43" s="91">
        <f t="shared" ref="G43:G47" si="3">E43+F43</f>
        <v>5598.7808120099826</v>
      </c>
      <c r="H43" s="34"/>
      <c r="I43" s="13"/>
      <c r="L43" s="13"/>
      <c r="M43" s="13"/>
      <c r="N43" s="13"/>
    </row>
    <row r="44" spans="1:14" x14ac:dyDescent="0.25">
      <c r="A44" s="13"/>
      <c r="B44" s="29" t="s">
        <v>29</v>
      </c>
      <c r="C44" s="30" t="s">
        <v>8</v>
      </c>
      <c r="D44" s="31"/>
      <c r="E44" s="92"/>
      <c r="F44" s="32">
        <v>10765.253731086425</v>
      </c>
      <c r="G44" s="66">
        <f>F44</f>
        <v>10765.253731086425</v>
      </c>
      <c r="H44" s="34"/>
      <c r="I44" s="13"/>
      <c r="L44" s="13"/>
      <c r="M44" s="13"/>
      <c r="N44" s="13"/>
    </row>
    <row r="45" spans="1:14" ht="18.75" x14ac:dyDescent="0.25">
      <c r="A45" s="13"/>
      <c r="B45" s="93" t="s">
        <v>52</v>
      </c>
      <c r="C45" s="54" t="s">
        <v>31</v>
      </c>
      <c r="D45" s="31"/>
      <c r="E45" s="94">
        <f>E24+E29+E38+E39+E43</f>
        <v>62890.798254517729</v>
      </c>
      <c r="F45" s="95">
        <f>F24+F29+F38+F39+F43+F44</f>
        <v>95053.971782812543</v>
      </c>
      <c r="G45" s="95">
        <f>E45+F45</f>
        <v>157944.77003733028</v>
      </c>
      <c r="H45" s="34"/>
      <c r="I45" s="13"/>
      <c r="L45" s="13"/>
      <c r="M45" s="13"/>
      <c r="N45" s="13"/>
    </row>
    <row r="46" spans="1:14" x14ac:dyDescent="0.25">
      <c r="A46" s="13"/>
      <c r="B46" s="29" t="s">
        <v>53</v>
      </c>
      <c r="C46" s="30" t="s">
        <v>19</v>
      </c>
      <c r="D46" s="31"/>
      <c r="E46" s="32">
        <v>0</v>
      </c>
      <c r="F46" s="32">
        <v>0</v>
      </c>
      <c r="G46" s="66">
        <f t="shared" si="3"/>
        <v>0</v>
      </c>
      <c r="H46" s="34"/>
      <c r="I46" s="13"/>
      <c r="L46" s="13"/>
      <c r="M46" s="13"/>
      <c r="N46" s="13"/>
    </row>
    <row r="47" spans="1:14" ht="18.75" x14ac:dyDescent="0.25">
      <c r="A47" s="13"/>
      <c r="B47" s="96" t="s">
        <v>54</v>
      </c>
      <c r="C47" s="97" t="s">
        <v>31</v>
      </c>
      <c r="D47" s="31"/>
      <c r="E47" s="94">
        <f>E22+E45-E46</f>
        <v>323278.64219302888</v>
      </c>
      <c r="F47" s="95">
        <f>F22+F45-F46</f>
        <v>116006.11502760158</v>
      </c>
      <c r="G47" s="95">
        <f t="shared" si="3"/>
        <v>439284.75722063048</v>
      </c>
      <c r="H47" s="34"/>
      <c r="I47" s="13"/>
      <c r="L47" s="13"/>
      <c r="M47" s="13"/>
      <c r="N47" s="13"/>
    </row>
    <row r="48" spans="1:14" ht="16.5" thickBot="1" x14ac:dyDescent="0.3">
      <c r="A48" s="13"/>
      <c r="B48" s="98" t="s">
        <v>55</v>
      </c>
      <c r="C48" s="99" t="s">
        <v>19</v>
      </c>
      <c r="D48" s="100"/>
      <c r="E48" s="101">
        <v>0</v>
      </c>
      <c r="F48" s="102">
        <v>4279.6427173499987</v>
      </c>
      <c r="G48" s="103">
        <f>E48+F48</f>
        <v>4279.6427173499987</v>
      </c>
      <c r="H48" s="34"/>
      <c r="I48" s="13"/>
      <c r="L48" s="13"/>
      <c r="M48" s="13"/>
      <c r="N48" s="13"/>
    </row>
    <row r="49" spans="1:31" x14ac:dyDescent="0.25">
      <c r="A49" s="13"/>
      <c r="B49" s="104"/>
      <c r="C49" s="31"/>
      <c r="D49" s="31"/>
      <c r="E49" s="105"/>
      <c r="F49" s="105"/>
      <c r="G49" s="105"/>
      <c r="H49" s="5"/>
      <c r="I49" s="13"/>
      <c r="L49" s="13"/>
      <c r="M49" s="13"/>
      <c r="N49" s="13"/>
    </row>
    <row r="50" spans="1:31" ht="16.5" thickBot="1" x14ac:dyDescent="0.3">
      <c r="A50" s="13"/>
      <c r="B50" s="106" t="s">
        <v>56</v>
      </c>
      <c r="C50" s="107"/>
      <c r="D50" s="107"/>
      <c r="E50" s="108"/>
      <c r="F50" s="108"/>
      <c r="G50" s="109"/>
      <c r="H50" s="5"/>
      <c r="I50" s="13"/>
      <c r="L50" s="13"/>
      <c r="M50" s="13"/>
      <c r="N50" s="13"/>
    </row>
    <row r="51" spans="1:31" ht="18.75" x14ac:dyDescent="0.25">
      <c r="A51" s="13"/>
      <c r="B51" s="61" t="s">
        <v>57</v>
      </c>
      <c r="C51" s="110" t="s">
        <v>19</v>
      </c>
      <c r="D51" s="111"/>
      <c r="E51" s="112">
        <v>0</v>
      </c>
      <c r="F51" s="112">
        <v>0</v>
      </c>
      <c r="G51" s="63">
        <f t="shared" ref="G51:G62" si="4">E51+F51</f>
        <v>0</v>
      </c>
      <c r="H51" s="34"/>
      <c r="I51" s="13"/>
      <c r="L51" s="13"/>
      <c r="M51" s="13"/>
      <c r="N51" s="13"/>
    </row>
    <row r="52" spans="1:31" ht="19.5" thickBot="1" x14ac:dyDescent="0.3">
      <c r="A52" s="13"/>
      <c r="B52" s="113" t="s">
        <v>58</v>
      </c>
      <c r="C52" s="30" t="s">
        <v>19</v>
      </c>
      <c r="D52" s="111"/>
      <c r="E52" s="64">
        <v>0</v>
      </c>
      <c r="F52" s="64">
        <v>0</v>
      </c>
      <c r="G52" s="66">
        <f t="shared" si="4"/>
        <v>0</v>
      </c>
      <c r="H52" s="34"/>
      <c r="I52" s="13"/>
      <c r="L52" s="13"/>
      <c r="M52" s="13"/>
      <c r="N52" s="13"/>
    </row>
    <row r="53" spans="1:31" x14ac:dyDescent="0.25">
      <c r="A53" s="13"/>
      <c r="B53" s="114" t="s">
        <v>59</v>
      </c>
      <c r="C53" s="115" t="s">
        <v>19</v>
      </c>
      <c r="D53" s="111"/>
      <c r="E53" s="116">
        <v>1</v>
      </c>
      <c r="F53" s="117">
        <f>+E53</f>
        <v>1</v>
      </c>
      <c r="G53" s="118">
        <f>E53</f>
        <v>1</v>
      </c>
      <c r="H53" s="34"/>
      <c r="I53" s="13"/>
      <c r="L53" s="13"/>
      <c r="M53" s="13"/>
      <c r="N53" s="13"/>
    </row>
    <row r="54" spans="1:31" ht="19.5" thickBot="1" x14ac:dyDescent="0.3">
      <c r="A54" s="13"/>
      <c r="B54" s="119" t="s">
        <v>60</v>
      </c>
      <c r="C54" s="120" t="s">
        <v>19</v>
      </c>
      <c r="D54" s="111"/>
      <c r="E54" s="101">
        <v>0</v>
      </c>
      <c r="F54" s="101">
        <v>0</v>
      </c>
      <c r="G54" s="121">
        <f>E54+F54</f>
        <v>0</v>
      </c>
      <c r="H54" s="34"/>
      <c r="I54" s="13"/>
      <c r="L54" s="13"/>
      <c r="M54" s="13"/>
      <c r="N54" s="13"/>
    </row>
    <row r="55" spans="1:31" x14ac:dyDescent="0.25">
      <c r="A55" s="13"/>
      <c r="B55" s="114" t="s">
        <v>61</v>
      </c>
      <c r="C55" s="122" t="s">
        <v>19</v>
      </c>
      <c r="D55" s="111"/>
      <c r="E55" s="123">
        <v>-33445.033436816477</v>
      </c>
      <c r="F55" s="123">
        <v>-4785.6441658578042</v>
      </c>
      <c r="G55" s="124">
        <f>E55+F55</f>
        <v>-38230.677602674281</v>
      </c>
      <c r="H55" s="34"/>
      <c r="I55" s="13"/>
      <c r="L55" s="13"/>
      <c r="M55" s="13"/>
      <c r="N55" s="13"/>
    </row>
    <row r="56" spans="1:31" x14ac:dyDescent="0.25">
      <c r="A56" s="13"/>
      <c r="B56" s="125" t="s">
        <v>62</v>
      </c>
      <c r="C56" s="126" t="s">
        <v>19</v>
      </c>
      <c r="D56" s="111"/>
      <c r="E56" s="127">
        <v>3</v>
      </c>
      <c r="F56" s="128">
        <f>+E56</f>
        <v>3</v>
      </c>
      <c r="G56" s="50">
        <f>F56</f>
        <v>3</v>
      </c>
      <c r="H56" s="34"/>
      <c r="I56" s="13"/>
      <c r="L56" s="13"/>
      <c r="M56" s="13"/>
      <c r="N56" s="13"/>
    </row>
    <row r="57" spans="1:31" ht="19.5" thickBot="1" x14ac:dyDescent="0.3">
      <c r="A57" s="13"/>
      <c r="B57" s="119" t="s">
        <v>63</v>
      </c>
      <c r="C57" s="120" t="s">
        <v>19</v>
      </c>
      <c r="D57" s="111"/>
      <c r="E57" s="101">
        <v>-11148.344478938825</v>
      </c>
      <c r="F57" s="101">
        <v>-1595.2147219526014</v>
      </c>
      <c r="G57" s="121">
        <f>E57+F57</f>
        <v>-12743.559200891426</v>
      </c>
      <c r="H57" s="34"/>
      <c r="I57" s="13"/>
      <c r="L57" s="13"/>
      <c r="M57" s="13"/>
      <c r="N57" s="13"/>
    </row>
    <row r="58" spans="1:31" x14ac:dyDescent="0.25">
      <c r="A58" s="13"/>
      <c r="B58" s="129" t="s">
        <v>64</v>
      </c>
      <c r="C58" s="130" t="s">
        <v>19</v>
      </c>
      <c r="D58" s="111"/>
      <c r="E58" s="123">
        <v>-972.95453367058803</v>
      </c>
      <c r="F58" s="123">
        <v>-91.045466329411923</v>
      </c>
      <c r="G58" s="131">
        <f>E58+F58</f>
        <v>-1064</v>
      </c>
      <c r="H58" s="34"/>
      <c r="I58" s="13"/>
      <c r="L58" s="13"/>
      <c r="M58" s="13"/>
      <c r="N58" s="13"/>
    </row>
    <row r="59" spans="1:31" ht="18.75" x14ac:dyDescent="0.25">
      <c r="A59" s="13"/>
      <c r="B59" s="132" t="s">
        <v>65</v>
      </c>
      <c r="C59" s="46" t="s">
        <v>19</v>
      </c>
      <c r="D59" s="111"/>
      <c r="E59" s="133">
        <v>-972.95453367058803</v>
      </c>
      <c r="F59" s="133">
        <v>-91.045466329411923</v>
      </c>
      <c r="G59" s="134">
        <f>E59+F59</f>
        <v>-1064</v>
      </c>
      <c r="H59" s="34"/>
      <c r="I59" s="13"/>
      <c r="L59" s="13"/>
      <c r="M59" s="13"/>
      <c r="N59" s="13"/>
    </row>
    <row r="60" spans="1:31" ht="19.5" thickBot="1" x14ac:dyDescent="0.3">
      <c r="A60" s="13"/>
      <c r="B60" s="119" t="s">
        <v>66</v>
      </c>
      <c r="C60" s="135" t="s">
        <v>19</v>
      </c>
      <c r="D60" s="111"/>
      <c r="E60" s="136">
        <v>4</v>
      </c>
      <c r="F60" s="137">
        <f>+E60</f>
        <v>4</v>
      </c>
      <c r="G60" s="138">
        <f>F60</f>
        <v>4</v>
      </c>
      <c r="H60" s="34"/>
      <c r="I60" s="13"/>
      <c r="L60" s="13"/>
      <c r="M60" s="13"/>
      <c r="N60" s="13"/>
    </row>
    <row r="61" spans="1:31" s="144" customFormat="1" ht="35.25" thickBot="1" x14ac:dyDescent="0.3">
      <c r="A61" s="13"/>
      <c r="B61" s="139" t="s">
        <v>67</v>
      </c>
      <c r="C61" s="140" t="s">
        <v>31</v>
      </c>
      <c r="D61" s="141"/>
      <c r="E61" s="142">
        <f>E22+E51+E52+E54+E57+E58</f>
        <v>248266.54492590175</v>
      </c>
      <c r="F61" s="142">
        <f>F22+F51+F52+F54+F57+F58</f>
        <v>19265.883056507024</v>
      </c>
      <c r="G61" s="142">
        <f>G22+G51+G52+G54+G57+G58</f>
        <v>267532.42798240879</v>
      </c>
      <c r="H61" s="143"/>
      <c r="I61" s="13"/>
      <c r="J61" s="6"/>
      <c r="K61" s="6"/>
      <c r="L61" s="13"/>
      <c r="M61" s="13"/>
      <c r="N61" s="13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31" ht="19.5" thickBot="1" x14ac:dyDescent="0.3">
      <c r="A62" s="13"/>
      <c r="B62" s="145" t="s">
        <v>68</v>
      </c>
      <c r="C62" s="146" t="s">
        <v>19</v>
      </c>
      <c r="D62" s="111"/>
      <c r="E62" s="147">
        <v>0</v>
      </c>
      <c r="F62" s="147">
        <v>0</v>
      </c>
      <c r="G62" s="148">
        <f t="shared" si="4"/>
        <v>0</v>
      </c>
      <c r="H62" s="34"/>
      <c r="I62" s="13"/>
      <c r="L62" s="13"/>
      <c r="M62" s="13"/>
      <c r="N62" s="13"/>
    </row>
    <row r="63" spans="1:31" x14ac:dyDescent="0.25">
      <c r="A63" s="13"/>
      <c r="B63" s="114" t="s">
        <v>69</v>
      </c>
      <c r="C63" s="122" t="s">
        <v>19</v>
      </c>
      <c r="D63" s="111"/>
      <c r="E63" s="149">
        <v>67208.188783032296</v>
      </c>
      <c r="F63" s="149">
        <v>-23281.511180358022</v>
      </c>
      <c r="G63" s="150">
        <f>E63+F63</f>
        <v>43926.677602674274</v>
      </c>
      <c r="H63" s="34"/>
      <c r="I63" s="13"/>
      <c r="L63" s="13"/>
      <c r="M63" s="13"/>
      <c r="N63" s="13"/>
    </row>
    <row r="64" spans="1:31" x14ac:dyDescent="0.25">
      <c r="A64" s="13"/>
      <c r="B64" s="125" t="s">
        <v>62</v>
      </c>
      <c r="C64" s="126" t="s">
        <v>31</v>
      </c>
      <c r="D64" s="111"/>
      <c r="E64" s="151">
        <f>E56</f>
        <v>3</v>
      </c>
      <c r="F64" s="151">
        <f>F56</f>
        <v>3</v>
      </c>
      <c r="G64" s="152">
        <f>G56</f>
        <v>3</v>
      </c>
      <c r="H64" s="34"/>
      <c r="I64" s="13"/>
      <c r="L64" s="13"/>
      <c r="M64" s="13"/>
      <c r="N64" s="13"/>
    </row>
    <row r="65" spans="1:14" ht="19.5" thickBot="1" x14ac:dyDescent="0.3">
      <c r="A65" s="13"/>
      <c r="B65" s="119" t="s">
        <v>70</v>
      </c>
      <c r="C65" s="120" t="s">
        <v>19</v>
      </c>
      <c r="D65" s="111"/>
      <c r="E65" s="101">
        <v>22402.729594344099</v>
      </c>
      <c r="F65" s="101">
        <v>-7760.5037267860071</v>
      </c>
      <c r="G65" s="121">
        <f>E65+F65</f>
        <v>14642.225867558092</v>
      </c>
      <c r="H65" s="34"/>
      <c r="I65" s="13"/>
      <c r="L65" s="13"/>
      <c r="M65" s="13"/>
      <c r="N65" s="13"/>
    </row>
    <row r="66" spans="1:14" x14ac:dyDescent="0.25">
      <c r="A66" s="13"/>
      <c r="B66" s="153" t="s">
        <v>71</v>
      </c>
      <c r="C66" s="154" t="s">
        <v>19</v>
      </c>
      <c r="D66" s="111"/>
      <c r="E66" s="123">
        <v>18928.613820867962</v>
      </c>
      <c r="F66" s="123">
        <v>9255.3861791320414</v>
      </c>
      <c r="G66" s="155">
        <f>E66+F66</f>
        <v>28184.000000000004</v>
      </c>
      <c r="H66" s="34"/>
      <c r="I66" s="13"/>
      <c r="L66" s="13"/>
      <c r="M66" s="13"/>
      <c r="N66" s="13"/>
    </row>
    <row r="67" spans="1:14" ht="18.75" x14ac:dyDescent="0.25">
      <c r="A67" s="13"/>
      <c r="B67" s="132" t="s">
        <v>72</v>
      </c>
      <c r="C67" s="46" t="s">
        <v>19</v>
      </c>
      <c r="D67" s="111"/>
      <c r="E67" s="133">
        <v>18928.613820867962</v>
      </c>
      <c r="F67" s="133">
        <v>9255.3861791320414</v>
      </c>
      <c r="G67" s="134">
        <f>E67+F67</f>
        <v>28184.000000000004</v>
      </c>
      <c r="H67" s="34"/>
      <c r="I67" s="13"/>
      <c r="L67" s="13"/>
      <c r="M67" s="13"/>
      <c r="N67" s="13"/>
    </row>
    <row r="68" spans="1:14" ht="19.5" thickBot="1" x14ac:dyDescent="0.3">
      <c r="A68" s="13"/>
      <c r="B68" s="119" t="s">
        <v>73</v>
      </c>
      <c r="C68" s="120" t="s">
        <v>31</v>
      </c>
      <c r="D68" s="111"/>
      <c r="E68" s="156">
        <f>E60</f>
        <v>4</v>
      </c>
      <c r="F68" s="157">
        <f>F60</f>
        <v>4</v>
      </c>
      <c r="G68" s="156">
        <f>G60</f>
        <v>4</v>
      </c>
      <c r="H68" s="34"/>
      <c r="I68" s="13"/>
      <c r="L68" s="13"/>
      <c r="M68" s="13"/>
      <c r="N68" s="13"/>
    </row>
    <row r="69" spans="1:14" ht="34.5" x14ac:dyDescent="0.25">
      <c r="A69" s="13"/>
      <c r="B69" s="158" t="s">
        <v>74</v>
      </c>
      <c r="C69" s="159" t="s">
        <v>31</v>
      </c>
      <c r="D69" s="31"/>
      <c r="E69" s="160">
        <f>E45+E62+E65+E66</f>
        <v>104222.14166972978</v>
      </c>
      <c r="F69" s="160">
        <f>F45+F62+F65+F66</f>
        <v>96548.854235158578</v>
      </c>
      <c r="G69" s="161">
        <f>G45+G62+G65+G66</f>
        <v>200770.99590488838</v>
      </c>
      <c r="H69" s="143"/>
      <c r="I69" s="13"/>
      <c r="L69" s="13"/>
      <c r="M69" s="13"/>
      <c r="N69" s="13"/>
    </row>
    <row r="70" spans="1:14" ht="19.5" thickBot="1" x14ac:dyDescent="0.3">
      <c r="A70" s="13"/>
      <c r="B70" s="53" t="s">
        <v>75</v>
      </c>
      <c r="C70" s="162" t="s">
        <v>31</v>
      </c>
      <c r="D70" s="31"/>
      <c r="E70" s="55">
        <f>E61+E69-E46</f>
        <v>352488.68659563153</v>
      </c>
      <c r="F70" s="55">
        <f>F61+F69-F46</f>
        <v>115814.7372916656</v>
      </c>
      <c r="G70" s="55">
        <f>G61+G69-G46</f>
        <v>468303.42388729716</v>
      </c>
      <c r="H70" s="34"/>
      <c r="I70" s="13"/>
      <c r="L70" s="13"/>
      <c r="M70" s="13"/>
      <c r="N70" s="13"/>
    </row>
    <row r="71" spans="1:14" x14ac:dyDescent="0.25">
      <c r="A71" s="13"/>
      <c r="B71" s="104"/>
      <c r="C71" s="163"/>
      <c r="D71" s="31"/>
      <c r="E71" s="164"/>
      <c r="F71" s="164"/>
      <c r="G71" s="165"/>
      <c r="H71" s="5"/>
      <c r="I71" s="13"/>
      <c r="L71" s="13"/>
      <c r="M71" s="13"/>
      <c r="N71" s="13"/>
    </row>
    <row r="72" spans="1:14" ht="16.5" thickBot="1" x14ac:dyDescent="0.3">
      <c r="A72" s="13"/>
      <c r="B72" s="166" t="s">
        <v>76</v>
      </c>
      <c r="C72" s="107"/>
      <c r="D72" s="107"/>
      <c r="E72" s="108"/>
      <c r="F72" s="108"/>
      <c r="G72" s="167"/>
      <c r="H72" s="5"/>
      <c r="I72" s="13"/>
      <c r="L72" s="13"/>
      <c r="M72" s="13"/>
      <c r="N72" s="13"/>
    </row>
    <row r="73" spans="1:14" x14ac:dyDescent="0.25">
      <c r="A73" s="13"/>
      <c r="B73" s="168" t="s">
        <v>77</v>
      </c>
      <c r="C73" s="62" t="s">
        <v>8</v>
      </c>
      <c r="D73" s="31"/>
      <c r="E73" s="169"/>
      <c r="F73" s="170"/>
      <c r="G73" s="171">
        <v>0.66839999999999999</v>
      </c>
      <c r="H73" s="5"/>
      <c r="I73" s="13"/>
      <c r="L73" s="13"/>
      <c r="M73" s="13"/>
      <c r="N73" s="13"/>
    </row>
    <row r="74" spans="1:14" ht="18.75" x14ac:dyDescent="0.25">
      <c r="A74" s="13"/>
      <c r="B74" s="172" t="s">
        <v>78</v>
      </c>
      <c r="C74" s="82" t="s">
        <v>8</v>
      </c>
      <c r="D74" s="31"/>
      <c r="E74" s="173">
        <v>1427898</v>
      </c>
      <c r="F74" s="174"/>
      <c r="G74" s="175">
        <f>E74+F74</f>
        <v>1427898</v>
      </c>
      <c r="H74" s="5"/>
      <c r="I74" s="13"/>
      <c r="L74" s="13"/>
      <c r="M74" s="13"/>
      <c r="N74" s="13"/>
    </row>
    <row r="75" spans="1:14" x14ac:dyDescent="0.25">
      <c r="A75" s="13"/>
      <c r="B75" s="176" t="s">
        <v>79</v>
      </c>
      <c r="C75" s="82" t="s">
        <v>8</v>
      </c>
      <c r="D75" s="31"/>
      <c r="E75" s="177">
        <v>24.931752828283255</v>
      </c>
      <c r="F75" s="178">
        <f>+E75</f>
        <v>24.931752828283255</v>
      </c>
      <c r="G75" s="179">
        <f>E75</f>
        <v>24.931752828283255</v>
      </c>
      <c r="H75" s="5"/>
      <c r="I75" s="13"/>
      <c r="L75" s="13"/>
      <c r="M75" s="13"/>
      <c r="N75" s="13"/>
    </row>
    <row r="76" spans="1:14" x14ac:dyDescent="0.25">
      <c r="A76" s="13"/>
      <c r="B76" s="176" t="s">
        <v>80</v>
      </c>
      <c r="C76" s="82" t="s">
        <v>19</v>
      </c>
      <c r="D76" s="31"/>
      <c r="E76" s="52"/>
      <c r="F76" s="180"/>
      <c r="G76" s="181">
        <v>33.901000000000003</v>
      </c>
      <c r="H76" s="5"/>
      <c r="I76" s="13"/>
      <c r="L76" s="13"/>
      <c r="M76" s="13"/>
      <c r="N76" s="13"/>
    </row>
    <row r="77" spans="1:14" ht="16.5" thickBot="1" x14ac:dyDescent="0.3">
      <c r="A77" s="13"/>
      <c r="B77" s="182" t="s">
        <v>81</v>
      </c>
      <c r="C77" s="99" t="s">
        <v>19</v>
      </c>
      <c r="D77" s="31"/>
      <c r="E77" s="183"/>
      <c r="F77" s="184"/>
      <c r="G77" s="185">
        <v>0</v>
      </c>
      <c r="H77" s="5"/>
      <c r="I77" s="13"/>
      <c r="L77" s="13"/>
      <c r="M77" s="13"/>
      <c r="N77" s="13"/>
    </row>
    <row r="78" spans="1:14" x14ac:dyDescent="0.25">
      <c r="A78" s="13"/>
      <c r="B78" s="104"/>
      <c r="C78" s="31"/>
      <c r="D78" s="31"/>
      <c r="E78" s="164"/>
      <c r="F78" s="164"/>
      <c r="G78" s="165"/>
      <c r="H78" s="5"/>
      <c r="I78" s="13"/>
      <c r="L78" s="13"/>
      <c r="M78" s="13"/>
      <c r="N78" s="13"/>
    </row>
    <row r="79" spans="1:14" ht="16.5" thickBot="1" x14ac:dyDescent="0.3">
      <c r="A79" s="13"/>
      <c r="B79" s="166" t="s">
        <v>82</v>
      </c>
      <c r="C79" s="107"/>
      <c r="D79" s="107"/>
      <c r="E79" s="108"/>
      <c r="F79" s="108"/>
      <c r="G79" s="165"/>
      <c r="H79" s="5"/>
      <c r="I79" s="13"/>
      <c r="L79" s="13"/>
      <c r="M79" s="13"/>
      <c r="N79" s="13"/>
    </row>
    <row r="80" spans="1:14" ht="18.75" x14ac:dyDescent="0.25">
      <c r="A80" s="13"/>
      <c r="B80" s="168" t="s">
        <v>83</v>
      </c>
      <c r="C80" s="62" t="s">
        <v>19</v>
      </c>
      <c r="D80" s="31"/>
      <c r="E80" s="186">
        <v>-0.25</v>
      </c>
      <c r="F80" s="187">
        <f>+E80</f>
        <v>-0.25</v>
      </c>
      <c r="G80" s="188">
        <f>+F80</f>
        <v>-0.25</v>
      </c>
      <c r="H80" s="5"/>
      <c r="I80" s="13"/>
      <c r="L80" s="13"/>
      <c r="M80" s="13"/>
      <c r="N80" s="13"/>
    </row>
    <row r="81" spans="1:14" ht="18.75" x14ac:dyDescent="0.25">
      <c r="A81" s="13"/>
      <c r="B81" s="176" t="s">
        <v>84</v>
      </c>
      <c r="C81" s="82" t="s">
        <v>19</v>
      </c>
      <c r="D81" s="31"/>
      <c r="E81" s="189">
        <v>-0.2</v>
      </c>
      <c r="F81" s="190">
        <f t="shared" ref="F81:G82" si="5">+E81</f>
        <v>-0.2</v>
      </c>
      <c r="G81" s="191">
        <f t="shared" si="5"/>
        <v>-0.2</v>
      </c>
      <c r="H81" s="5"/>
      <c r="I81" s="13"/>
      <c r="L81" s="13"/>
      <c r="M81" s="13"/>
      <c r="N81" s="13"/>
    </row>
    <row r="82" spans="1:14" ht="18.75" x14ac:dyDescent="0.25">
      <c r="A82" s="13"/>
      <c r="B82" s="176" t="s">
        <v>85</v>
      </c>
      <c r="C82" s="82" t="s">
        <v>19</v>
      </c>
      <c r="D82" s="31"/>
      <c r="E82" s="189">
        <v>-0.05</v>
      </c>
      <c r="F82" s="190">
        <f t="shared" si="5"/>
        <v>-0.05</v>
      </c>
      <c r="G82" s="191">
        <f t="shared" si="5"/>
        <v>-0.05</v>
      </c>
      <c r="H82" s="5"/>
      <c r="I82" s="13"/>
      <c r="L82" s="13"/>
      <c r="M82" s="13"/>
      <c r="N82" s="13"/>
    </row>
    <row r="83" spans="1:14" ht="16.5" thickBot="1" x14ac:dyDescent="0.3">
      <c r="A83" s="13"/>
      <c r="B83" s="192" t="s">
        <v>86</v>
      </c>
      <c r="C83" s="162" t="s">
        <v>31</v>
      </c>
      <c r="D83" s="31"/>
      <c r="E83" s="193">
        <f>SUM(E80:E82)</f>
        <v>-0.5</v>
      </c>
      <c r="F83" s="194">
        <f>SUM(F80:F82)</f>
        <v>-0.5</v>
      </c>
      <c r="G83" s="194">
        <f>SUM(G80:G82)</f>
        <v>-0.5</v>
      </c>
      <c r="H83" s="5"/>
      <c r="I83" s="13"/>
      <c r="L83" s="13"/>
      <c r="M83" s="13"/>
      <c r="N83" s="13"/>
    </row>
    <row r="84" spans="1:14" ht="16.5" thickBot="1" x14ac:dyDescent="0.3">
      <c r="A84" s="13"/>
      <c r="B84" s="192" t="s">
        <v>87</v>
      </c>
      <c r="C84" s="162" t="s">
        <v>31</v>
      </c>
      <c r="D84" s="31"/>
      <c r="E84" s="195">
        <f>1+E83</f>
        <v>0.5</v>
      </c>
      <c r="F84" s="196">
        <f>1+F83</f>
        <v>0.5</v>
      </c>
      <c r="G84" s="196">
        <f>1+G83</f>
        <v>0.5</v>
      </c>
      <c r="H84" s="5"/>
      <c r="I84" s="13"/>
      <c r="L84" s="13"/>
      <c r="M84" s="13"/>
      <c r="N84" s="13"/>
    </row>
    <row r="85" spans="1:14" x14ac:dyDescent="0.25">
      <c r="A85" s="13"/>
      <c r="B85" s="56"/>
      <c r="C85" s="58"/>
      <c r="D85" s="58"/>
      <c r="E85" s="59"/>
      <c r="F85" s="59"/>
      <c r="G85" s="60"/>
      <c r="H85" s="5"/>
      <c r="I85" s="13"/>
      <c r="L85" s="13"/>
      <c r="M85" s="13"/>
      <c r="N85" s="13"/>
    </row>
    <row r="86" spans="1:14" ht="16.5" thickBot="1" x14ac:dyDescent="0.3">
      <c r="A86" s="13"/>
      <c r="B86" s="166" t="s">
        <v>88</v>
      </c>
      <c r="C86" s="107"/>
      <c r="D86" s="107"/>
      <c r="E86" s="108"/>
      <c r="F86" s="108"/>
      <c r="G86" s="165"/>
      <c r="H86" s="5"/>
      <c r="I86" s="13"/>
      <c r="L86" s="13"/>
      <c r="M86" s="13"/>
      <c r="N86" s="13"/>
    </row>
    <row r="87" spans="1:14" ht="18.75" x14ac:dyDescent="0.35">
      <c r="A87" s="13"/>
      <c r="B87" s="197" t="s">
        <v>89</v>
      </c>
      <c r="C87" s="198" t="s">
        <v>90</v>
      </c>
      <c r="D87" s="40"/>
      <c r="E87" s="199"/>
      <c r="F87" s="199"/>
      <c r="G87" s="200">
        <v>1.7000000000000001E-2</v>
      </c>
      <c r="H87" s="5"/>
      <c r="I87" s="13"/>
      <c r="L87" s="13"/>
      <c r="M87" s="13"/>
      <c r="N87" s="13"/>
    </row>
    <row r="88" spans="1:14" ht="18.75" x14ac:dyDescent="0.25">
      <c r="A88" s="13"/>
      <c r="B88" s="201" t="s">
        <v>91</v>
      </c>
      <c r="C88" s="30" t="s">
        <v>19</v>
      </c>
      <c r="D88" s="31"/>
      <c r="E88" s="202"/>
      <c r="F88" s="202"/>
      <c r="G88" s="203">
        <v>1E-3</v>
      </c>
      <c r="H88" s="5"/>
      <c r="I88" s="13"/>
      <c r="L88" s="13"/>
      <c r="M88" s="13"/>
      <c r="N88" s="13"/>
    </row>
    <row r="89" spans="1:14" ht="18.75" x14ac:dyDescent="0.25">
      <c r="A89" s="13"/>
      <c r="B89" s="201" t="s">
        <v>92</v>
      </c>
      <c r="C89" s="30" t="s">
        <v>19</v>
      </c>
      <c r="D89" s="31"/>
      <c r="E89" s="204"/>
      <c r="F89" s="204"/>
      <c r="G89" s="203">
        <v>0</v>
      </c>
      <c r="H89" s="5"/>
      <c r="I89" s="13"/>
      <c r="L89" s="13"/>
      <c r="M89" s="13"/>
      <c r="N89" s="13"/>
    </row>
    <row r="90" spans="1:14" ht="18.75" x14ac:dyDescent="0.25">
      <c r="A90" s="13"/>
      <c r="B90" s="201" t="s">
        <v>93</v>
      </c>
      <c r="C90" s="30" t="s">
        <v>19</v>
      </c>
      <c r="D90" s="31"/>
      <c r="E90" s="204"/>
      <c r="F90" s="204"/>
      <c r="G90" s="203">
        <v>0</v>
      </c>
      <c r="H90" s="5"/>
      <c r="I90" s="13"/>
      <c r="L90" s="13"/>
      <c r="M90" s="13"/>
      <c r="N90" s="13"/>
    </row>
    <row r="91" spans="1:14" ht="18.75" x14ac:dyDescent="0.25">
      <c r="A91" s="13"/>
      <c r="B91" s="201" t="s">
        <v>94</v>
      </c>
      <c r="C91" s="30" t="s">
        <v>19</v>
      </c>
      <c r="D91" s="31"/>
      <c r="E91" s="204"/>
      <c r="F91" s="204"/>
      <c r="G91" s="203">
        <v>0.03</v>
      </c>
      <c r="H91" s="5"/>
      <c r="I91" s="13"/>
      <c r="L91" s="13"/>
      <c r="M91" s="13"/>
      <c r="N91" s="13"/>
    </row>
    <row r="92" spans="1:14" x14ac:dyDescent="0.25">
      <c r="A92" s="13"/>
      <c r="B92" s="205" t="s">
        <v>95</v>
      </c>
      <c r="C92" s="54" t="s">
        <v>31</v>
      </c>
      <c r="D92" s="31"/>
      <c r="E92" s="204"/>
      <c r="F92" s="204"/>
      <c r="G92" s="206">
        <f>G87-G88+G89+G90+G91</f>
        <v>4.5999999999999999E-2</v>
      </c>
      <c r="H92" s="5"/>
      <c r="I92" s="13"/>
      <c r="L92" s="13"/>
      <c r="M92" s="13"/>
      <c r="N92" s="13"/>
    </row>
    <row r="93" spans="1:14" x14ac:dyDescent="0.25">
      <c r="A93" s="13"/>
      <c r="B93" s="207" t="s">
        <v>96</v>
      </c>
      <c r="C93" s="54" t="s">
        <v>31</v>
      </c>
      <c r="D93" s="31"/>
      <c r="E93" s="204"/>
      <c r="F93" s="204"/>
      <c r="G93" s="206">
        <f>(1+G92)</f>
        <v>1.046</v>
      </c>
      <c r="H93" s="5"/>
      <c r="I93" s="13"/>
      <c r="L93" s="13"/>
      <c r="M93" s="13"/>
      <c r="N93" s="13"/>
    </row>
    <row r="94" spans="1:14" ht="18.75" x14ac:dyDescent="0.25">
      <c r="A94" s="13"/>
      <c r="B94" s="205" t="s">
        <v>97</v>
      </c>
      <c r="C94" s="208" t="s">
        <v>31</v>
      </c>
      <c r="D94" s="58"/>
      <c r="E94" s="209"/>
      <c r="F94" s="209"/>
      <c r="G94" s="210">
        <f>G70</f>
        <v>468303.42388729716</v>
      </c>
      <c r="H94" s="5"/>
      <c r="I94" s="13"/>
      <c r="L94" s="13"/>
      <c r="M94" s="13"/>
      <c r="N94" s="13"/>
    </row>
    <row r="95" spans="1:14" ht="18.75" x14ac:dyDescent="0.25">
      <c r="A95" s="13"/>
      <c r="B95" s="211" t="s">
        <v>98</v>
      </c>
      <c r="C95" s="212" t="s">
        <v>19</v>
      </c>
      <c r="D95" s="58"/>
      <c r="E95" s="204"/>
      <c r="F95" s="204"/>
      <c r="G95" s="213">
        <v>283571</v>
      </c>
      <c r="H95" s="5"/>
      <c r="I95" s="13"/>
      <c r="L95" s="13"/>
      <c r="M95" s="13"/>
      <c r="N95" s="13"/>
    </row>
    <row r="96" spans="1:14" ht="18.75" x14ac:dyDescent="0.25">
      <c r="A96" s="13"/>
      <c r="B96" s="211" t="s">
        <v>99</v>
      </c>
      <c r="C96" s="212" t="s">
        <v>19</v>
      </c>
      <c r="D96" s="58"/>
      <c r="E96" s="204"/>
      <c r="F96" s="204"/>
      <c r="G96" s="214">
        <f>+G97-G95</f>
        <v>72429</v>
      </c>
      <c r="H96" s="5"/>
      <c r="I96" s="13"/>
      <c r="L96" s="13"/>
      <c r="M96" s="13"/>
      <c r="N96" s="13"/>
    </row>
    <row r="97" spans="1:14" ht="19.5" thickBot="1" x14ac:dyDescent="0.3">
      <c r="A97" s="13"/>
      <c r="B97" s="215" t="s">
        <v>100</v>
      </c>
      <c r="C97" s="208" t="s">
        <v>31</v>
      </c>
      <c r="D97" s="40"/>
      <c r="E97" s="204"/>
      <c r="F97" s="204"/>
      <c r="G97" s="216">
        <v>356000</v>
      </c>
      <c r="H97" s="5"/>
      <c r="I97" s="13"/>
      <c r="L97" s="13"/>
      <c r="M97" s="13"/>
      <c r="N97" s="13"/>
    </row>
    <row r="98" spans="1:14" ht="19.5" thickBot="1" x14ac:dyDescent="0.3">
      <c r="A98" s="13"/>
      <c r="B98" s="192" t="s">
        <v>101</v>
      </c>
      <c r="C98" s="162" t="s">
        <v>31</v>
      </c>
      <c r="D98" s="31"/>
      <c r="E98" s="217"/>
      <c r="F98" s="217"/>
      <c r="G98" s="218">
        <f>G94/G97</f>
        <v>1.3154590558631942</v>
      </c>
      <c r="H98" s="5"/>
      <c r="I98" s="13"/>
      <c r="L98" s="13"/>
      <c r="M98" s="13"/>
      <c r="N98" s="13"/>
    </row>
    <row r="99" spans="1:14" ht="16.5" thickBot="1" x14ac:dyDescent="0.3">
      <c r="A99" s="13"/>
      <c r="B99" s="56"/>
      <c r="C99" s="58"/>
      <c r="D99" s="58"/>
      <c r="E99" s="59"/>
      <c r="F99" s="59"/>
      <c r="G99" s="165"/>
      <c r="H99" s="5"/>
      <c r="I99" s="13"/>
      <c r="L99" s="13"/>
      <c r="M99" s="13"/>
      <c r="N99" s="13"/>
    </row>
    <row r="100" spans="1:14" ht="18.75" x14ac:dyDescent="0.25">
      <c r="A100" s="13"/>
      <c r="B100" s="219" t="s">
        <v>102</v>
      </c>
      <c r="C100" s="220" t="s">
        <v>31</v>
      </c>
      <c r="D100" s="221"/>
      <c r="E100" s="222"/>
      <c r="F100" s="222"/>
      <c r="G100" s="223">
        <f>IF(G94&lt;=G97*G93,G94,G97*G93)</f>
        <v>372376</v>
      </c>
      <c r="H100" s="5"/>
      <c r="I100" s="13"/>
      <c r="L100" s="13"/>
      <c r="M100" s="13"/>
      <c r="N100" s="13"/>
    </row>
    <row r="101" spans="1:14" ht="19.5" thickBot="1" x14ac:dyDescent="0.3">
      <c r="A101" s="13"/>
      <c r="B101" s="224" t="s">
        <v>103</v>
      </c>
      <c r="C101" s="225" t="s">
        <v>31</v>
      </c>
      <c r="D101" s="226"/>
      <c r="E101" s="227"/>
      <c r="F101" s="227"/>
      <c r="G101" s="228">
        <f>IF(G98&lt;=G93,0,G94-G100)</f>
        <v>95927.423887297162</v>
      </c>
      <c r="H101" s="5"/>
      <c r="I101" s="13"/>
      <c r="L101" s="13"/>
      <c r="M101" s="13"/>
      <c r="N101" s="13"/>
    </row>
    <row r="102" spans="1:14" x14ac:dyDescent="0.25">
      <c r="A102" s="13"/>
      <c r="B102" s="56"/>
      <c r="C102" s="13"/>
      <c r="D102" s="13"/>
      <c r="E102" s="59"/>
      <c r="F102" s="59"/>
      <c r="G102" s="229"/>
      <c r="H102" s="5"/>
      <c r="I102" s="13"/>
      <c r="L102" s="13"/>
      <c r="M102" s="13"/>
      <c r="N102" s="13"/>
    </row>
    <row r="103" spans="1:14" ht="16.5" thickBot="1" x14ac:dyDescent="0.3">
      <c r="A103" s="13"/>
      <c r="B103" s="166" t="s">
        <v>104</v>
      </c>
      <c r="C103" s="107"/>
      <c r="D103" s="107"/>
      <c r="E103" s="108"/>
      <c r="F103" s="108"/>
      <c r="G103" s="229"/>
      <c r="H103" s="5"/>
      <c r="I103" s="13"/>
      <c r="L103" s="13"/>
      <c r="M103" s="13"/>
      <c r="N103" s="13"/>
    </row>
    <row r="104" spans="1:14" ht="18.75" x14ac:dyDescent="0.25">
      <c r="A104" s="13"/>
      <c r="B104" s="230" t="s">
        <v>105</v>
      </c>
      <c r="C104" s="231" t="s">
        <v>19</v>
      </c>
      <c r="D104" s="232"/>
      <c r="E104" s="222"/>
      <c r="F104" s="222"/>
      <c r="G104" s="233">
        <v>0</v>
      </c>
      <c r="H104" s="34"/>
      <c r="I104" s="13"/>
      <c r="L104" s="13"/>
      <c r="M104" s="13"/>
      <c r="N104" s="13"/>
    </row>
    <row r="105" spans="1:14" ht="19.5" thickBot="1" x14ac:dyDescent="0.3">
      <c r="A105" s="13"/>
      <c r="B105" s="234" t="s">
        <v>106</v>
      </c>
      <c r="C105" s="235" t="s">
        <v>19</v>
      </c>
      <c r="D105" s="226"/>
      <c r="E105" s="227"/>
      <c r="F105" s="227"/>
      <c r="G105" s="236">
        <v>0</v>
      </c>
      <c r="H105" s="34"/>
      <c r="I105" s="13"/>
      <c r="L105" s="13"/>
      <c r="M105" s="13"/>
      <c r="N105" s="13"/>
    </row>
    <row r="106" spans="1:14" ht="16.5" thickBot="1" x14ac:dyDescent="0.3">
      <c r="A106" s="13"/>
      <c r="B106" s="237"/>
      <c r="C106" s="237"/>
      <c r="D106" s="237"/>
      <c r="E106" s="238"/>
      <c r="F106" s="238"/>
      <c r="G106" s="239"/>
      <c r="H106" s="5"/>
      <c r="I106" s="13"/>
      <c r="L106" s="13"/>
      <c r="M106" s="13"/>
      <c r="N106" s="13"/>
    </row>
    <row r="107" spans="1:14" ht="16.5" thickBot="1" x14ac:dyDescent="0.3">
      <c r="A107" s="13"/>
      <c r="B107" s="240" t="s">
        <v>107</v>
      </c>
      <c r="C107" s="241" t="s">
        <v>8</v>
      </c>
      <c r="D107" s="242"/>
      <c r="E107" s="147">
        <v>0</v>
      </c>
      <c r="F107" s="147">
        <v>0</v>
      </c>
      <c r="G107" s="148">
        <f>E107+F107</f>
        <v>0</v>
      </c>
      <c r="H107" s="5"/>
      <c r="I107" s="13"/>
      <c r="L107" s="13"/>
      <c r="M107" s="13"/>
      <c r="N107" s="13"/>
    </row>
    <row r="108" spans="1:14" x14ac:dyDescent="0.25">
      <c r="A108" s="13"/>
      <c r="B108" s="13"/>
      <c r="C108" s="13"/>
      <c r="D108" s="13"/>
      <c r="E108" s="59"/>
      <c r="F108" s="59"/>
      <c r="G108" s="59"/>
      <c r="H108" s="5"/>
      <c r="I108" s="13"/>
      <c r="L108" s="13"/>
      <c r="M108" s="13"/>
      <c r="N108" s="13"/>
    </row>
    <row r="109" spans="1:14" ht="16.5" thickBot="1" x14ac:dyDescent="0.3">
      <c r="A109" s="13"/>
      <c r="B109" s="243" t="s">
        <v>108</v>
      </c>
      <c r="C109" s="107"/>
      <c r="D109" s="107"/>
      <c r="E109" s="108"/>
      <c r="F109" s="108"/>
      <c r="G109" s="244"/>
      <c r="H109" s="5"/>
      <c r="I109" s="13"/>
      <c r="L109" s="13"/>
      <c r="M109" s="13"/>
      <c r="N109" s="13"/>
    </row>
    <row r="110" spans="1:14" ht="16.5" thickBot="1" x14ac:dyDescent="0.3">
      <c r="A110" s="13"/>
      <c r="B110" s="245" t="s">
        <v>109</v>
      </c>
      <c r="C110" s="246" t="s">
        <v>31</v>
      </c>
      <c r="D110" s="247"/>
      <c r="E110" s="248">
        <f>MAX(0,E60-2)*(E67+E59)</f>
        <v>35911.318574394747</v>
      </c>
      <c r="F110" s="248">
        <f>MAX(0,F60-2)*(F67+F59)</f>
        <v>18328.68142560526</v>
      </c>
      <c r="G110" s="249">
        <f t="shared" ref="G110:G113" si="6">E110+F110</f>
        <v>54240.000000000007</v>
      </c>
      <c r="H110" s="5"/>
      <c r="I110" s="13"/>
      <c r="L110" s="13"/>
      <c r="M110" s="13"/>
      <c r="N110" s="13"/>
    </row>
    <row r="111" spans="1:14" x14ac:dyDescent="0.25">
      <c r="A111" s="13"/>
      <c r="B111" s="250" t="s">
        <v>110</v>
      </c>
      <c r="C111" s="251" t="s">
        <v>31</v>
      </c>
      <c r="D111" s="252"/>
      <c r="E111" s="253">
        <f>E112+E113</f>
        <v>21694.157617458299</v>
      </c>
      <c r="F111" s="253">
        <f>F112+F113</f>
        <v>-377.23172847717751</v>
      </c>
      <c r="G111" s="254">
        <f t="shared" si="6"/>
        <v>21316.925888981121</v>
      </c>
      <c r="H111" s="5"/>
      <c r="I111" s="13"/>
      <c r="L111" s="13"/>
      <c r="M111" s="13"/>
      <c r="N111" s="13"/>
    </row>
    <row r="112" spans="1:14" x14ac:dyDescent="0.25">
      <c r="A112" s="13"/>
      <c r="B112" s="255" t="s">
        <v>111</v>
      </c>
      <c r="C112" s="256" t="s">
        <v>31</v>
      </c>
      <c r="D112" s="252"/>
      <c r="E112" s="257">
        <f>E120*E20</f>
        <v>6302.0344204147732</v>
      </c>
      <c r="F112" s="257">
        <f>F120*F20</f>
        <v>-1781.4509674636006</v>
      </c>
      <c r="G112" s="258">
        <f t="shared" si="6"/>
        <v>4520.5834529511721</v>
      </c>
      <c r="H112" s="5"/>
      <c r="I112" s="13"/>
      <c r="L112" s="13"/>
      <c r="M112" s="13"/>
      <c r="N112" s="13"/>
    </row>
    <row r="113" spans="1:14" ht="16.5" thickBot="1" x14ac:dyDescent="0.3">
      <c r="A113" s="13"/>
      <c r="B113" s="259" t="s">
        <v>112</v>
      </c>
      <c r="C113" s="260" t="s">
        <v>31</v>
      </c>
      <c r="D113" s="252"/>
      <c r="E113" s="261">
        <f>E120*E43</f>
        <v>15392.123197043526</v>
      </c>
      <c r="F113" s="261">
        <f>F120*F43</f>
        <v>1404.2192389864231</v>
      </c>
      <c r="G113" s="262">
        <f t="shared" si="6"/>
        <v>16796.342436029947</v>
      </c>
      <c r="H113" s="5"/>
      <c r="I113" s="13"/>
      <c r="L113" s="13"/>
      <c r="M113" s="13"/>
      <c r="N113" s="13"/>
    </row>
    <row r="114" spans="1:14" ht="19.5" thickBot="1" x14ac:dyDescent="0.3">
      <c r="A114" s="13"/>
      <c r="B114" s="263" t="s">
        <v>113</v>
      </c>
      <c r="C114" s="246" t="s">
        <v>31</v>
      </c>
      <c r="D114" s="264"/>
      <c r="E114" s="265">
        <f>MAX(0,E53-1)*E54</f>
        <v>0</v>
      </c>
      <c r="F114" s="265">
        <f>MAX(0,F53-1)*F54</f>
        <v>0</v>
      </c>
      <c r="G114" s="266">
        <f>MAX(0,G53-1)*G54</f>
        <v>0</v>
      </c>
      <c r="H114" s="5"/>
      <c r="I114" s="13"/>
      <c r="L114" s="13"/>
      <c r="M114" s="13"/>
      <c r="N114" s="13"/>
    </row>
    <row r="115" spans="1:14" ht="16.5" thickBot="1" x14ac:dyDescent="0.3">
      <c r="A115" s="13"/>
      <c r="B115" s="267" t="s">
        <v>114</v>
      </c>
      <c r="C115" s="268" t="s">
        <v>31</v>
      </c>
      <c r="D115" s="269"/>
      <c r="E115" s="270">
        <f>(E55-E57)+(E63-E65)</f>
        <v>22508.770230810544</v>
      </c>
      <c r="F115" s="270">
        <f>(F55-F57)+(F63-F65)</f>
        <v>-18711.436897477219</v>
      </c>
      <c r="G115" s="266">
        <f>(G55-G57)+(G63-G65)</f>
        <v>3797.3333333333248</v>
      </c>
      <c r="H115" s="5"/>
      <c r="I115" s="13"/>
      <c r="L115" s="13"/>
      <c r="M115" s="13"/>
      <c r="N115" s="13"/>
    </row>
    <row r="116" spans="1:14" x14ac:dyDescent="0.25">
      <c r="A116" s="13"/>
      <c r="B116" s="13"/>
      <c r="C116" s="13"/>
      <c r="D116" s="13"/>
      <c r="E116" s="59"/>
      <c r="F116" s="59"/>
      <c r="G116" s="59"/>
      <c r="H116" s="5"/>
      <c r="I116" s="13"/>
      <c r="L116" s="13"/>
      <c r="M116" s="13"/>
      <c r="N116" s="13"/>
    </row>
    <row r="117" spans="1:14" x14ac:dyDescent="0.25">
      <c r="A117" s="13"/>
      <c r="B117" s="13"/>
      <c r="C117" s="13"/>
      <c r="D117" s="13"/>
      <c r="E117" s="59"/>
      <c r="F117" s="59"/>
      <c r="G117" s="59"/>
      <c r="H117" s="5"/>
      <c r="I117" s="13"/>
      <c r="L117" s="13"/>
      <c r="M117" s="13"/>
      <c r="N117" s="13"/>
    </row>
    <row r="118" spans="1:14" ht="16.5" thickBot="1" x14ac:dyDescent="0.3">
      <c r="A118" s="13"/>
      <c r="E118" s="271"/>
      <c r="F118" s="271"/>
      <c r="G118" s="271"/>
      <c r="H118" s="5"/>
      <c r="I118" s="13"/>
      <c r="L118" s="13"/>
      <c r="M118" s="13"/>
      <c r="N118" s="13"/>
    </row>
    <row r="119" spans="1:14" x14ac:dyDescent="0.25">
      <c r="A119" s="13"/>
      <c r="B119" s="273" t="s">
        <v>115</v>
      </c>
      <c r="C119" s="274" t="s">
        <v>31</v>
      </c>
      <c r="D119" s="56"/>
      <c r="E119" s="275">
        <f>E17+E40</f>
        <v>57851.086979888794</v>
      </c>
      <c r="F119" s="276">
        <f>F17+F40</f>
        <v>-1005.95127593914</v>
      </c>
      <c r="G119" s="277">
        <f>E119+F119</f>
        <v>56845.135703949651</v>
      </c>
      <c r="H119" s="5"/>
      <c r="I119" s="13"/>
      <c r="L119" s="13"/>
      <c r="M119" s="13"/>
      <c r="N119" s="13"/>
    </row>
    <row r="120" spans="1:14" ht="16.5" thickBot="1" x14ac:dyDescent="0.3">
      <c r="A120" s="13"/>
      <c r="B120" s="278" t="s">
        <v>116</v>
      </c>
      <c r="C120" s="235" t="s">
        <v>31</v>
      </c>
      <c r="D120" s="56"/>
      <c r="E120" s="279">
        <f>MAX(0,E19-1)</f>
        <v>3</v>
      </c>
      <c r="F120" s="280">
        <f>MAX(0,F19-1)</f>
        <v>3</v>
      </c>
      <c r="G120" s="281">
        <f>MAX(0,G19-1)</f>
        <v>3</v>
      </c>
      <c r="H120" s="5"/>
      <c r="I120" s="13"/>
      <c r="L120" s="13"/>
      <c r="M120" s="13"/>
      <c r="N120" s="13"/>
    </row>
    <row r="121" spans="1:14" x14ac:dyDescent="0.25">
      <c r="A121" s="13"/>
      <c r="H121" s="5"/>
      <c r="I121" s="13"/>
      <c r="L121" s="13"/>
      <c r="M121" s="13"/>
      <c r="N121" s="13"/>
    </row>
    <row r="122" spans="1:14" x14ac:dyDescent="0.25">
      <c r="A122" s="1"/>
      <c r="B122" s="2"/>
      <c r="C122" s="2"/>
      <c r="D122" s="3"/>
      <c r="E122" s="1"/>
      <c r="F122" s="3"/>
      <c r="G122" s="4"/>
      <c r="H122" s="5"/>
      <c r="I122" s="1"/>
      <c r="L122" s="1"/>
      <c r="M122" s="1"/>
      <c r="N122" s="1"/>
    </row>
    <row r="123" spans="1:14" x14ac:dyDescent="0.25">
      <c r="A123" s="1"/>
      <c r="B123" s="2"/>
      <c r="C123" s="2"/>
      <c r="D123" s="3"/>
      <c r="E123" s="1"/>
      <c r="F123" s="3"/>
      <c r="G123" s="4"/>
      <c r="H123" s="5"/>
      <c r="I123" s="1"/>
      <c r="L123" s="1"/>
      <c r="M123" s="1"/>
      <c r="N123" s="1"/>
    </row>
    <row r="124" spans="1:14" x14ac:dyDescent="0.25">
      <c r="A124" s="1"/>
      <c r="B124" s="2"/>
      <c r="C124" s="2"/>
      <c r="D124" s="3"/>
      <c r="E124" s="1"/>
      <c r="F124" s="3"/>
      <c r="G124" s="4"/>
      <c r="H124" s="5"/>
      <c r="I124" s="1"/>
      <c r="L124" s="1"/>
      <c r="M124" s="1"/>
      <c r="N124" s="1"/>
    </row>
    <row r="125" spans="1:14" x14ac:dyDescent="0.25">
      <c r="A125" s="1"/>
      <c r="B125" s="2"/>
      <c r="C125" s="2"/>
      <c r="D125" s="3"/>
      <c r="E125" s="1"/>
      <c r="F125" s="3"/>
      <c r="G125" s="4"/>
      <c r="H125" s="5"/>
      <c r="I125" s="1"/>
      <c r="L125" s="1"/>
      <c r="M125" s="1"/>
      <c r="N125" s="1"/>
    </row>
    <row r="126" spans="1:14" x14ac:dyDescent="0.25">
      <c r="A126" s="1"/>
      <c r="B126" s="2"/>
      <c r="C126" s="2"/>
      <c r="D126" s="3"/>
      <c r="E126" s="1"/>
      <c r="F126" s="3"/>
      <c r="G126" s="4"/>
      <c r="H126" s="5"/>
      <c r="I126" s="1"/>
      <c r="L126" s="1"/>
      <c r="M126" s="1"/>
      <c r="N126" s="1"/>
    </row>
    <row r="127" spans="1:14" x14ac:dyDescent="0.25">
      <c r="A127" s="1"/>
      <c r="B127" s="2"/>
      <c r="C127" s="2"/>
      <c r="D127" s="3"/>
      <c r="E127" s="1"/>
      <c r="F127" s="3"/>
      <c r="G127" s="4"/>
      <c r="H127" s="5"/>
      <c r="I127" s="1"/>
      <c r="L127" s="1"/>
      <c r="M127" s="1"/>
      <c r="N127" s="1"/>
    </row>
    <row r="128" spans="1:14" x14ac:dyDescent="0.25">
      <c r="A128" s="1"/>
      <c r="B128" s="2"/>
      <c r="C128" s="2"/>
      <c r="D128" s="3"/>
      <c r="E128" s="1"/>
      <c r="F128" s="3"/>
      <c r="G128" s="4"/>
      <c r="H128" s="5"/>
      <c r="I128" s="1"/>
      <c r="L128" s="1"/>
      <c r="M128" s="1"/>
      <c r="N128" s="1"/>
    </row>
    <row r="129" spans="1:14" x14ac:dyDescent="0.25">
      <c r="A129" s="1"/>
      <c r="B129" s="2"/>
      <c r="C129" s="2"/>
      <c r="D129" s="3"/>
      <c r="E129" s="1"/>
      <c r="F129" s="3"/>
      <c r="G129" s="4"/>
      <c r="H129" s="5"/>
      <c r="I129" s="1"/>
      <c r="L129" s="1"/>
      <c r="M129" s="1"/>
      <c r="N129" s="1"/>
    </row>
    <row r="130" spans="1:14" x14ac:dyDescent="0.25">
      <c r="A130" s="1"/>
      <c r="B130" s="2"/>
      <c r="C130" s="2"/>
      <c r="D130" s="3"/>
      <c r="E130" s="1"/>
      <c r="F130" s="3"/>
      <c r="G130" s="4"/>
      <c r="H130" s="5"/>
      <c r="I130" s="1"/>
      <c r="L130" s="1"/>
      <c r="M130" s="1"/>
      <c r="N130" s="1"/>
    </row>
    <row r="131" spans="1:14" x14ac:dyDescent="0.25">
      <c r="A131" s="1"/>
      <c r="B131" s="2"/>
      <c r="C131" s="2"/>
      <c r="D131" s="3"/>
      <c r="E131" s="1"/>
      <c r="F131" s="3"/>
      <c r="G131" s="4"/>
      <c r="H131" s="5"/>
      <c r="I131" s="1"/>
      <c r="L131" s="1"/>
      <c r="M131" s="1"/>
      <c r="N131" s="1"/>
    </row>
    <row r="132" spans="1:14" x14ac:dyDescent="0.25">
      <c r="A132" s="1"/>
      <c r="B132" s="2"/>
      <c r="C132" s="2"/>
      <c r="D132" s="3"/>
      <c r="E132" s="1"/>
      <c r="F132" s="3"/>
      <c r="G132" s="4"/>
      <c r="H132" s="5"/>
      <c r="I132" s="1"/>
      <c r="L132" s="1"/>
      <c r="M132" s="1"/>
      <c r="N132" s="1"/>
    </row>
    <row r="133" spans="1:14" x14ac:dyDescent="0.25">
      <c r="A133" s="1"/>
      <c r="B133" s="2"/>
      <c r="C133" s="2"/>
      <c r="D133" s="3"/>
      <c r="E133" s="1"/>
      <c r="F133" s="3"/>
      <c r="G133" s="4"/>
      <c r="H133" s="5"/>
      <c r="I133" s="1"/>
      <c r="L133" s="1"/>
      <c r="M133" s="1"/>
      <c r="N133" s="1"/>
    </row>
    <row r="134" spans="1:14" x14ac:dyDescent="0.25">
      <c r="A134" s="1"/>
      <c r="B134" s="2"/>
      <c r="C134" s="2"/>
      <c r="D134" s="3"/>
      <c r="E134" s="1"/>
      <c r="F134" s="3"/>
      <c r="G134" s="4"/>
      <c r="H134" s="5"/>
      <c r="I134" s="1"/>
      <c r="L134" s="1"/>
      <c r="M134" s="1"/>
      <c r="N134" s="1"/>
    </row>
    <row r="135" spans="1:14" x14ac:dyDescent="0.25">
      <c r="A135" s="1"/>
      <c r="B135" s="2"/>
      <c r="C135" s="2"/>
      <c r="D135" s="3"/>
      <c r="E135" s="1"/>
      <c r="F135" s="3"/>
      <c r="G135" s="4"/>
      <c r="H135" s="5"/>
      <c r="I135" s="1"/>
      <c r="L135" s="1"/>
      <c r="M135" s="1"/>
      <c r="N135" s="1"/>
    </row>
    <row r="136" spans="1:14" x14ac:dyDescent="0.25">
      <c r="A136" s="1"/>
      <c r="B136" s="2"/>
      <c r="C136" s="2"/>
      <c r="D136" s="3"/>
      <c r="E136" s="1"/>
      <c r="F136" s="3"/>
      <c r="G136" s="4"/>
      <c r="H136" s="5"/>
      <c r="I136" s="1"/>
      <c r="L136" s="1"/>
      <c r="M136" s="1"/>
      <c r="N136" s="1"/>
    </row>
    <row r="137" spans="1:14" x14ac:dyDescent="0.25">
      <c r="A137" s="1"/>
      <c r="B137" s="2"/>
      <c r="C137" s="2"/>
      <c r="D137" s="3"/>
      <c r="E137" s="1"/>
      <c r="F137" s="3"/>
      <c r="G137" s="4"/>
      <c r="H137" s="5"/>
      <c r="I137" s="1"/>
      <c r="L137" s="1"/>
      <c r="M137" s="1"/>
      <c r="N137" s="1"/>
    </row>
    <row r="138" spans="1:14" x14ac:dyDescent="0.25">
      <c r="A138" s="1"/>
      <c r="B138" s="2"/>
      <c r="C138" s="2"/>
      <c r="D138" s="3"/>
      <c r="E138" s="1"/>
      <c r="F138" s="3"/>
      <c r="G138" s="4"/>
      <c r="H138" s="5"/>
      <c r="I138" s="1"/>
      <c r="L138" s="1"/>
      <c r="M138" s="1"/>
      <c r="N138" s="1"/>
    </row>
    <row r="139" spans="1:14" x14ac:dyDescent="0.25">
      <c r="A139" s="1"/>
      <c r="B139" s="2"/>
      <c r="C139" s="2"/>
      <c r="D139" s="3"/>
      <c r="E139" s="1"/>
      <c r="F139" s="3"/>
      <c r="G139" s="4"/>
      <c r="H139" s="5"/>
      <c r="I139" s="1"/>
      <c r="L139" s="1"/>
      <c r="M139" s="1"/>
      <c r="N139" s="1"/>
    </row>
    <row r="140" spans="1:14" x14ac:dyDescent="0.25">
      <c r="A140" s="1"/>
      <c r="B140" s="2"/>
      <c r="C140" s="2"/>
      <c r="D140" s="3"/>
      <c r="E140" s="1"/>
      <c r="F140" s="3"/>
      <c r="G140" s="4"/>
      <c r="H140" s="5"/>
      <c r="I140" s="1"/>
      <c r="L140" s="1"/>
      <c r="M140" s="1"/>
      <c r="N140" s="1"/>
    </row>
    <row r="141" spans="1:14" x14ac:dyDescent="0.25">
      <c r="A141" s="1"/>
      <c r="B141" s="2"/>
      <c r="C141" s="2"/>
      <c r="D141" s="3"/>
      <c r="E141" s="1"/>
      <c r="F141" s="3"/>
      <c r="G141" s="4"/>
      <c r="H141" s="5"/>
      <c r="I141" s="1"/>
      <c r="L141" s="1"/>
      <c r="M141" s="1"/>
      <c r="N141" s="1"/>
    </row>
    <row r="142" spans="1:14" x14ac:dyDescent="0.25">
      <c r="A142" s="1"/>
      <c r="B142" s="2"/>
      <c r="C142" s="2"/>
      <c r="D142" s="3"/>
      <c r="E142" s="1"/>
      <c r="F142" s="3"/>
      <c r="G142" s="4"/>
      <c r="H142" s="5"/>
      <c r="I142" s="1"/>
      <c r="L142" s="1"/>
      <c r="M142" s="1"/>
      <c r="N142" s="1"/>
    </row>
    <row r="143" spans="1:14" x14ac:dyDescent="0.25">
      <c r="A143" s="1"/>
      <c r="B143" s="2"/>
      <c r="C143" s="2"/>
      <c r="D143" s="3"/>
      <c r="E143" s="1"/>
      <c r="F143" s="3"/>
      <c r="G143" s="4"/>
      <c r="H143" s="5"/>
      <c r="I143" s="1"/>
      <c r="L143" s="1"/>
      <c r="M143" s="1"/>
      <c r="N143" s="1"/>
    </row>
    <row r="144" spans="1:14" x14ac:dyDescent="0.25">
      <c r="A144" s="1"/>
      <c r="B144" s="2"/>
      <c r="C144" s="2"/>
      <c r="D144" s="3"/>
      <c r="E144" s="1"/>
      <c r="F144" s="3"/>
      <c r="G144" s="4"/>
      <c r="H144" s="5"/>
      <c r="I144" s="1"/>
      <c r="L144" s="1"/>
      <c r="M144" s="1"/>
      <c r="N144" s="1"/>
    </row>
    <row r="145" spans="1:14" x14ac:dyDescent="0.25">
      <c r="A145" s="1"/>
      <c r="B145" s="2"/>
      <c r="C145" s="2"/>
      <c r="D145" s="3"/>
      <c r="E145" s="1"/>
      <c r="F145" s="3"/>
      <c r="G145" s="4"/>
      <c r="H145" s="5"/>
      <c r="I145" s="1"/>
      <c r="L145" s="1"/>
      <c r="M145" s="1"/>
      <c r="N145" s="1"/>
    </row>
    <row r="146" spans="1:14" x14ac:dyDescent="0.25">
      <c r="A146" s="1"/>
      <c r="B146" s="2"/>
      <c r="C146" s="2"/>
      <c r="D146" s="3"/>
      <c r="E146" s="1"/>
      <c r="F146" s="3"/>
      <c r="G146" s="4"/>
      <c r="H146" s="5"/>
      <c r="I146" s="1"/>
      <c r="L146" s="1"/>
      <c r="M146" s="1"/>
      <c r="N146" s="1"/>
    </row>
    <row r="147" spans="1:14" x14ac:dyDescent="0.25">
      <c r="A147" s="1"/>
      <c r="B147" s="2"/>
      <c r="C147" s="2"/>
      <c r="D147" s="3"/>
      <c r="E147" s="1"/>
      <c r="F147" s="3"/>
      <c r="G147" s="4"/>
      <c r="H147" s="5"/>
      <c r="I147" s="1"/>
      <c r="L147" s="1"/>
      <c r="M147" s="1"/>
      <c r="N147" s="1"/>
    </row>
    <row r="148" spans="1:14" x14ac:dyDescent="0.25">
      <c r="A148" s="1"/>
      <c r="B148" s="2"/>
      <c r="C148" s="2"/>
      <c r="D148" s="3"/>
      <c r="E148" s="1"/>
      <c r="F148" s="3"/>
      <c r="G148" s="4"/>
      <c r="H148" s="5"/>
      <c r="I148" s="1"/>
      <c r="L148" s="1"/>
      <c r="M148" s="1"/>
      <c r="N148" s="1"/>
    </row>
    <row r="149" spans="1:14" x14ac:dyDescent="0.25">
      <c r="A149" s="1"/>
      <c r="B149" s="2"/>
      <c r="C149" s="2"/>
      <c r="D149" s="3"/>
      <c r="E149" s="1"/>
      <c r="F149" s="3"/>
      <c r="G149" s="4"/>
      <c r="H149" s="5"/>
      <c r="I149" s="1"/>
      <c r="L149" s="1"/>
      <c r="M149" s="1"/>
      <c r="N149" s="1"/>
    </row>
    <row r="150" spans="1:14" x14ac:dyDescent="0.25">
      <c r="A150" s="1"/>
      <c r="B150" s="2"/>
      <c r="C150" s="2"/>
      <c r="D150" s="3"/>
      <c r="E150" s="1"/>
      <c r="F150" s="3"/>
      <c r="G150" s="4"/>
      <c r="H150" s="5"/>
      <c r="I150" s="1"/>
      <c r="L150" s="1"/>
      <c r="M150" s="1"/>
      <c r="N150" s="1"/>
    </row>
    <row r="151" spans="1:14" x14ac:dyDescent="0.25">
      <c r="A151" s="1"/>
      <c r="B151" s="2"/>
      <c r="C151" s="2"/>
      <c r="D151" s="3"/>
      <c r="E151" s="1"/>
      <c r="F151" s="3"/>
      <c r="G151" s="4"/>
      <c r="H151" s="5"/>
      <c r="I151" s="1"/>
      <c r="L151" s="1"/>
      <c r="M151" s="1"/>
      <c r="N151" s="1"/>
    </row>
    <row r="152" spans="1:14" x14ac:dyDescent="0.25">
      <c r="A152" s="1"/>
      <c r="B152" s="2"/>
      <c r="C152" s="2"/>
      <c r="D152" s="3"/>
      <c r="E152" s="1"/>
      <c r="F152" s="3"/>
      <c r="G152" s="4"/>
      <c r="H152" s="5"/>
      <c r="I152" s="1"/>
      <c r="L152" s="1"/>
      <c r="M152" s="1"/>
      <c r="N152" s="1"/>
    </row>
    <row r="153" spans="1:14" x14ac:dyDescent="0.25">
      <c r="A153" s="1"/>
      <c r="B153" s="2"/>
      <c r="C153" s="2"/>
      <c r="D153" s="3"/>
      <c r="E153" s="1"/>
      <c r="F153" s="3"/>
      <c r="G153" s="4"/>
      <c r="H153" s="5"/>
      <c r="I153" s="1"/>
      <c r="L153" s="1"/>
      <c r="M153" s="1"/>
      <c r="N153" s="1"/>
    </row>
    <row r="154" spans="1:14" x14ac:dyDescent="0.25">
      <c r="A154" s="1"/>
      <c r="B154" s="2"/>
      <c r="C154" s="2"/>
      <c r="D154" s="3"/>
      <c r="E154" s="1"/>
      <c r="F154" s="3"/>
      <c r="G154" s="4"/>
      <c r="H154" s="5"/>
      <c r="I154" s="1"/>
      <c r="L154" s="1"/>
      <c r="M154" s="1"/>
      <c r="N154" s="1"/>
    </row>
    <row r="155" spans="1:14" x14ac:dyDescent="0.25">
      <c r="A155" s="1"/>
      <c r="B155" s="2"/>
      <c r="C155" s="2"/>
      <c r="D155" s="3"/>
      <c r="E155" s="1"/>
      <c r="F155" s="3"/>
      <c r="G155" s="4"/>
      <c r="H155" s="5"/>
      <c r="I155" s="1"/>
      <c r="L155" s="1"/>
      <c r="M155" s="1"/>
      <c r="N155" s="1"/>
    </row>
    <row r="156" spans="1:14" x14ac:dyDescent="0.25">
      <c r="A156" s="1"/>
      <c r="B156" s="2"/>
      <c r="C156" s="2"/>
      <c r="D156" s="3"/>
      <c r="E156" s="1"/>
      <c r="F156" s="3"/>
      <c r="G156" s="4"/>
      <c r="H156" s="5"/>
      <c r="I156" s="1"/>
      <c r="L156" s="1"/>
      <c r="M156" s="1"/>
      <c r="N156" s="1"/>
    </row>
    <row r="157" spans="1:14" x14ac:dyDescent="0.25">
      <c r="A157" s="1"/>
      <c r="B157" s="2"/>
      <c r="C157" s="2"/>
      <c r="D157" s="3"/>
      <c r="E157" s="1"/>
      <c r="F157" s="3"/>
      <c r="G157" s="4"/>
      <c r="H157" s="5"/>
      <c r="I157" s="1"/>
      <c r="L157" s="1"/>
      <c r="M157" s="1"/>
      <c r="N157" s="1"/>
    </row>
    <row r="158" spans="1:14" x14ac:dyDescent="0.25">
      <c r="A158" s="1"/>
      <c r="B158" s="2"/>
      <c r="C158" s="2"/>
      <c r="D158" s="3"/>
      <c r="E158" s="1"/>
      <c r="F158" s="3"/>
      <c r="G158" s="4"/>
      <c r="H158" s="5"/>
      <c r="I158" s="1"/>
      <c r="L158" s="1"/>
      <c r="M158" s="1"/>
      <c r="N158" s="1"/>
    </row>
    <row r="159" spans="1:14" x14ac:dyDescent="0.25">
      <c r="A159" s="1"/>
      <c r="B159" s="2"/>
      <c r="C159" s="2"/>
      <c r="D159" s="3"/>
      <c r="E159" s="1"/>
      <c r="F159" s="3"/>
      <c r="G159" s="4"/>
      <c r="H159" s="5"/>
      <c r="I159" s="1"/>
      <c r="L159" s="1"/>
      <c r="M159" s="1"/>
      <c r="N159" s="1"/>
    </row>
    <row r="160" spans="1:14" x14ac:dyDescent="0.25">
      <c r="A160" s="1"/>
      <c r="B160" s="2"/>
      <c r="C160" s="2"/>
      <c r="D160" s="3"/>
      <c r="E160" s="1"/>
      <c r="F160" s="3"/>
      <c r="G160" s="4"/>
      <c r="H160" s="5"/>
      <c r="I160" s="1"/>
      <c r="L160" s="1"/>
      <c r="M160" s="1"/>
      <c r="N160" s="1"/>
    </row>
    <row r="161" spans="1:14" x14ac:dyDescent="0.25">
      <c r="A161" s="1"/>
      <c r="B161" s="2"/>
      <c r="C161" s="2"/>
      <c r="D161" s="3"/>
      <c r="E161" s="1"/>
      <c r="F161" s="3"/>
      <c r="G161" s="4"/>
      <c r="H161" s="5"/>
      <c r="I161" s="1"/>
      <c r="L161" s="1"/>
      <c r="M161" s="1"/>
      <c r="N161" s="1"/>
    </row>
    <row r="162" spans="1:14" x14ac:dyDescent="0.25">
      <c r="A162" s="1"/>
      <c r="B162" s="2"/>
      <c r="C162" s="2"/>
      <c r="D162" s="3"/>
      <c r="E162" s="1"/>
      <c r="F162" s="3"/>
      <c r="G162" s="4"/>
      <c r="H162" s="5"/>
      <c r="I162" s="1"/>
      <c r="L162" s="1"/>
      <c r="M162" s="1"/>
      <c r="N162" s="1"/>
    </row>
    <row r="163" spans="1:14" x14ac:dyDescent="0.25">
      <c r="A163" s="1"/>
      <c r="B163" s="2"/>
      <c r="C163" s="2"/>
      <c r="D163" s="3"/>
      <c r="E163" s="1"/>
      <c r="F163" s="3"/>
      <c r="G163" s="4"/>
      <c r="H163" s="5"/>
      <c r="I163" s="1"/>
      <c r="L163" s="1"/>
      <c r="M163" s="1"/>
      <c r="N163" s="1"/>
    </row>
    <row r="164" spans="1:14" x14ac:dyDescent="0.25">
      <c r="A164" s="1"/>
      <c r="B164" s="2"/>
      <c r="C164" s="2"/>
      <c r="D164" s="3"/>
      <c r="E164" s="1"/>
      <c r="F164" s="3"/>
      <c r="G164" s="4"/>
      <c r="H164" s="5"/>
      <c r="I164" s="1"/>
      <c r="L164" s="1"/>
      <c r="M164" s="1"/>
      <c r="N164" s="1"/>
    </row>
    <row r="165" spans="1:14" x14ac:dyDescent="0.25">
      <c r="A165" s="1"/>
      <c r="B165" s="2"/>
      <c r="C165" s="2"/>
      <c r="D165" s="3"/>
      <c r="E165" s="1"/>
      <c r="F165" s="3"/>
      <c r="G165" s="4"/>
      <c r="H165" s="5"/>
      <c r="I165" s="1"/>
      <c r="L165" s="1"/>
      <c r="M165" s="1"/>
      <c r="N165" s="1"/>
    </row>
    <row r="166" spans="1:14" x14ac:dyDescent="0.25">
      <c r="A166" s="1"/>
      <c r="B166" s="2"/>
      <c r="C166" s="2"/>
      <c r="D166" s="3"/>
      <c r="E166" s="1"/>
      <c r="F166" s="3"/>
      <c r="G166" s="4"/>
      <c r="H166" s="5"/>
      <c r="I166" s="1"/>
      <c r="L166" s="1"/>
      <c r="M166" s="1"/>
      <c r="N166" s="1"/>
    </row>
    <row r="167" spans="1:14" x14ac:dyDescent="0.25">
      <c r="A167" s="1"/>
      <c r="B167" s="2"/>
      <c r="C167" s="2"/>
      <c r="D167" s="3"/>
      <c r="E167" s="1"/>
      <c r="F167" s="3"/>
      <c r="G167" s="4"/>
      <c r="H167" s="5"/>
      <c r="I167" s="1"/>
      <c r="L167" s="1"/>
      <c r="M167" s="1"/>
      <c r="N167" s="1"/>
    </row>
    <row r="168" spans="1:14" x14ac:dyDescent="0.25">
      <c r="A168" s="1"/>
      <c r="B168" s="2"/>
      <c r="C168" s="2"/>
      <c r="D168" s="3"/>
      <c r="E168" s="1"/>
      <c r="F168" s="3"/>
      <c r="G168" s="4"/>
      <c r="H168" s="5"/>
      <c r="I168" s="1"/>
      <c r="L168" s="1"/>
      <c r="M168" s="1"/>
      <c r="N168" s="1"/>
    </row>
    <row r="169" spans="1:14" x14ac:dyDescent="0.25">
      <c r="A169" s="1"/>
      <c r="B169" s="2"/>
      <c r="C169" s="2"/>
      <c r="D169" s="3"/>
      <c r="E169" s="1"/>
      <c r="F169" s="3"/>
      <c r="G169" s="4"/>
      <c r="H169" s="5"/>
      <c r="I169" s="1"/>
      <c r="L169" s="1"/>
      <c r="M169" s="1"/>
      <c r="N169" s="1"/>
    </row>
    <row r="170" spans="1:14" x14ac:dyDescent="0.25">
      <c r="A170" s="1"/>
      <c r="B170" s="2"/>
      <c r="C170" s="2"/>
      <c r="D170" s="3"/>
      <c r="E170" s="1"/>
      <c r="F170" s="3"/>
      <c r="G170" s="4"/>
      <c r="H170" s="5"/>
      <c r="I170" s="1"/>
      <c r="L170" s="1"/>
      <c r="M170" s="1"/>
      <c r="N170" s="1"/>
    </row>
    <row r="171" spans="1:14" x14ac:dyDescent="0.25">
      <c r="A171" s="1"/>
      <c r="B171" s="2"/>
      <c r="C171" s="2"/>
      <c r="D171" s="3"/>
      <c r="E171" s="1"/>
      <c r="F171" s="3"/>
      <c r="G171" s="4"/>
      <c r="H171" s="5"/>
      <c r="I171" s="1"/>
      <c r="L171" s="1"/>
      <c r="M171" s="1"/>
      <c r="N171" s="1"/>
    </row>
    <row r="172" spans="1:14" x14ac:dyDescent="0.25">
      <c r="A172" s="1"/>
      <c r="B172" s="2"/>
      <c r="C172" s="2"/>
      <c r="D172" s="3"/>
      <c r="E172" s="1"/>
      <c r="F172" s="3"/>
      <c r="G172" s="4"/>
      <c r="H172" s="5"/>
      <c r="I172" s="1"/>
      <c r="L172" s="1"/>
      <c r="M172" s="1"/>
      <c r="N172" s="1"/>
    </row>
    <row r="173" spans="1:14" x14ac:dyDescent="0.25">
      <c r="A173" s="1"/>
      <c r="B173" s="2"/>
      <c r="C173" s="2"/>
      <c r="D173" s="3"/>
      <c r="E173" s="1"/>
      <c r="F173" s="3"/>
      <c r="G173" s="4"/>
      <c r="H173" s="5"/>
      <c r="I173" s="1"/>
      <c r="L173" s="1"/>
      <c r="M173" s="1"/>
      <c r="N173" s="1"/>
    </row>
    <row r="174" spans="1:14" x14ac:dyDescent="0.25">
      <c r="A174" s="1"/>
      <c r="B174" s="2"/>
      <c r="C174" s="2"/>
      <c r="D174" s="3"/>
      <c r="E174" s="1"/>
      <c r="F174" s="3"/>
      <c r="G174" s="4"/>
      <c r="H174" s="5"/>
      <c r="I174" s="1"/>
      <c r="L174" s="1"/>
      <c r="M174" s="1"/>
      <c r="N174" s="1"/>
    </row>
    <row r="175" spans="1:14" x14ac:dyDescent="0.25">
      <c r="A175" s="1"/>
      <c r="B175" s="2"/>
      <c r="C175" s="2"/>
      <c r="D175" s="3"/>
      <c r="E175" s="1"/>
      <c r="F175" s="3"/>
      <c r="G175" s="4"/>
      <c r="H175" s="5"/>
      <c r="I175" s="1"/>
      <c r="L175" s="1"/>
      <c r="M175" s="1"/>
      <c r="N175" s="1"/>
    </row>
    <row r="176" spans="1:14" x14ac:dyDescent="0.25">
      <c r="A176" s="1"/>
      <c r="B176" s="2"/>
      <c r="C176" s="2"/>
      <c r="D176" s="3"/>
      <c r="E176" s="1"/>
      <c r="F176" s="3"/>
      <c r="G176" s="4"/>
      <c r="H176" s="5"/>
      <c r="I176" s="1"/>
      <c r="L176" s="1"/>
      <c r="M176" s="1"/>
      <c r="N176" s="1"/>
    </row>
    <row r="177" spans="1:14" x14ac:dyDescent="0.25">
      <c r="A177" s="1"/>
      <c r="B177" s="2"/>
      <c r="C177" s="2"/>
      <c r="D177" s="3"/>
      <c r="E177" s="1"/>
      <c r="F177" s="3"/>
      <c r="G177" s="4"/>
      <c r="H177" s="5"/>
      <c r="I177" s="1"/>
      <c r="L177" s="1"/>
      <c r="M177" s="1"/>
      <c r="N177" s="1"/>
    </row>
    <row r="178" spans="1:14" x14ac:dyDescent="0.25">
      <c r="A178" s="1"/>
      <c r="B178" s="2"/>
      <c r="C178" s="2"/>
      <c r="D178" s="3"/>
      <c r="E178" s="1"/>
      <c r="F178" s="3"/>
      <c r="G178" s="4"/>
      <c r="H178" s="5"/>
      <c r="I178" s="1"/>
      <c r="L178" s="1"/>
      <c r="M178" s="1"/>
      <c r="N178" s="1"/>
    </row>
    <row r="179" spans="1:14" x14ac:dyDescent="0.25">
      <c r="A179" s="1"/>
      <c r="B179" s="2"/>
      <c r="C179" s="2"/>
      <c r="D179" s="3"/>
      <c r="E179" s="1"/>
      <c r="F179" s="3"/>
      <c r="G179" s="4"/>
      <c r="H179" s="5"/>
      <c r="I179" s="1"/>
      <c r="L179" s="1"/>
      <c r="M179" s="1"/>
      <c r="N179" s="1"/>
    </row>
    <row r="180" spans="1:14" x14ac:dyDescent="0.25">
      <c r="A180" s="1"/>
      <c r="B180" s="2"/>
      <c r="C180" s="2"/>
      <c r="D180" s="3"/>
      <c r="E180" s="1"/>
      <c r="F180" s="3"/>
      <c r="G180" s="4"/>
      <c r="H180" s="5"/>
      <c r="I180" s="1"/>
      <c r="L180" s="1"/>
      <c r="M180" s="1"/>
      <c r="N180" s="1"/>
    </row>
    <row r="181" spans="1:14" x14ac:dyDescent="0.25">
      <c r="A181" s="1"/>
      <c r="B181" s="2"/>
      <c r="C181" s="2"/>
      <c r="D181" s="3"/>
      <c r="E181" s="1"/>
      <c r="F181" s="3"/>
      <c r="G181" s="4"/>
      <c r="H181" s="5"/>
      <c r="I181" s="1"/>
      <c r="L181" s="1"/>
      <c r="M181" s="1"/>
      <c r="N181" s="1"/>
    </row>
    <row r="182" spans="1:14" x14ac:dyDescent="0.25">
      <c r="A182" s="1"/>
      <c r="B182" s="2"/>
      <c r="C182" s="2"/>
      <c r="D182" s="3"/>
      <c r="E182" s="1"/>
      <c r="F182" s="3"/>
      <c r="G182" s="4"/>
      <c r="H182" s="5"/>
      <c r="I182" s="1"/>
      <c r="L182" s="1"/>
      <c r="M182" s="1"/>
      <c r="N182" s="1"/>
    </row>
    <row r="183" spans="1:14" x14ac:dyDescent="0.25">
      <c r="A183" s="1"/>
      <c r="B183" s="2"/>
      <c r="C183" s="2"/>
      <c r="D183" s="3"/>
      <c r="E183" s="1"/>
      <c r="F183" s="3"/>
      <c r="G183" s="4"/>
      <c r="H183" s="5"/>
      <c r="I183" s="1"/>
      <c r="L183" s="1"/>
      <c r="M183" s="1"/>
      <c r="N183" s="1"/>
    </row>
    <row r="184" spans="1:14" x14ac:dyDescent="0.25">
      <c r="A184" s="1"/>
      <c r="B184" s="2"/>
      <c r="C184" s="2"/>
      <c r="D184" s="3"/>
      <c r="E184" s="1"/>
      <c r="F184" s="3"/>
      <c r="G184" s="4"/>
      <c r="H184" s="5"/>
      <c r="I184" s="1"/>
      <c r="L184" s="1"/>
      <c r="M184" s="1"/>
      <c r="N184" s="1"/>
    </row>
    <row r="185" spans="1:14" x14ac:dyDescent="0.25">
      <c r="A185" s="1"/>
      <c r="B185" s="2"/>
      <c r="C185" s="2"/>
      <c r="D185" s="3"/>
      <c r="E185" s="1"/>
      <c r="F185" s="3"/>
      <c r="G185" s="4"/>
      <c r="H185" s="5"/>
      <c r="I185" s="1"/>
      <c r="L185" s="1"/>
      <c r="M185" s="1"/>
      <c r="N185" s="1"/>
    </row>
    <row r="186" spans="1:14" x14ac:dyDescent="0.25">
      <c r="A186" s="1"/>
      <c r="B186" s="2"/>
      <c r="C186" s="2"/>
      <c r="D186" s="3"/>
      <c r="E186" s="1"/>
      <c r="F186" s="3"/>
      <c r="G186" s="4"/>
      <c r="H186" s="5"/>
      <c r="I186" s="1"/>
      <c r="L186" s="1"/>
      <c r="M186" s="1"/>
      <c r="N186" s="1"/>
    </row>
    <row r="187" spans="1:14" x14ac:dyDescent="0.25">
      <c r="A187" s="1"/>
      <c r="B187" s="2"/>
      <c r="C187" s="2"/>
      <c r="D187" s="3"/>
      <c r="E187" s="1"/>
      <c r="F187" s="3"/>
      <c r="G187" s="4"/>
      <c r="H187" s="5"/>
      <c r="I187" s="1"/>
      <c r="L187" s="1"/>
      <c r="M187" s="1"/>
      <c r="N187" s="1"/>
    </row>
    <row r="188" spans="1:14" x14ac:dyDescent="0.25">
      <c r="A188" s="1"/>
      <c r="B188" s="2"/>
      <c r="C188" s="2"/>
      <c r="D188" s="3"/>
      <c r="E188" s="1"/>
      <c r="F188" s="3"/>
      <c r="G188" s="4"/>
      <c r="H188" s="5"/>
      <c r="I188" s="1"/>
      <c r="L188" s="1"/>
      <c r="M188" s="1"/>
      <c r="N188" s="1"/>
    </row>
    <row r="189" spans="1:14" x14ac:dyDescent="0.25">
      <c r="A189" s="1"/>
      <c r="B189" s="2"/>
      <c r="C189" s="2"/>
      <c r="D189" s="3"/>
      <c r="E189" s="1"/>
      <c r="F189" s="3"/>
      <c r="G189" s="4"/>
      <c r="H189" s="5"/>
      <c r="I189" s="1"/>
      <c r="L189" s="1"/>
      <c r="M189" s="1"/>
      <c r="N189" s="1"/>
    </row>
    <row r="190" spans="1:14" x14ac:dyDescent="0.25">
      <c r="A190" s="1"/>
      <c r="B190" s="2"/>
      <c r="C190" s="2"/>
      <c r="D190" s="3"/>
      <c r="E190" s="1"/>
      <c r="F190" s="3"/>
      <c r="G190" s="4"/>
      <c r="H190" s="5"/>
      <c r="I190" s="1"/>
      <c r="L190" s="1"/>
      <c r="M190" s="1"/>
      <c r="N190" s="1"/>
    </row>
    <row r="191" spans="1:14" x14ac:dyDescent="0.25">
      <c r="A191" s="1"/>
      <c r="B191" s="2"/>
      <c r="C191" s="2"/>
      <c r="D191" s="3"/>
      <c r="E191" s="1"/>
      <c r="F191" s="3"/>
      <c r="G191" s="4"/>
      <c r="H191" s="5"/>
      <c r="I191" s="1"/>
      <c r="L191" s="1"/>
      <c r="M191" s="1"/>
      <c r="N191" s="1"/>
    </row>
    <row r="192" spans="1:14" x14ac:dyDescent="0.25">
      <c r="A192" s="1"/>
      <c r="B192" s="2"/>
      <c r="C192" s="2"/>
      <c r="D192" s="3"/>
      <c r="E192" s="1"/>
      <c r="F192" s="3"/>
      <c r="G192" s="4"/>
      <c r="H192" s="5"/>
      <c r="I192" s="1"/>
      <c r="L192" s="1"/>
      <c r="M192" s="1"/>
      <c r="N192" s="1"/>
    </row>
    <row r="193" spans="1:14" x14ac:dyDescent="0.25">
      <c r="A193" s="1"/>
      <c r="B193" s="2"/>
      <c r="C193" s="2"/>
      <c r="D193" s="3"/>
      <c r="E193" s="1"/>
      <c r="F193" s="3"/>
      <c r="G193" s="4"/>
      <c r="H193" s="5"/>
      <c r="I193" s="1"/>
      <c r="L193" s="1"/>
      <c r="M193" s="1"/>
      <c r="N193" s="1"/>
    </row>
    <row r="194" spans="1:14" x14ac:dyDescent="0.25">
      <c r="A194" s="1"/>
      <c r="B194" s="2"/>
      <c r="C194" s="2"/>
      <c r="D194" s="3"/>
      <c r="E194" s="1"/>
      <c r="F194" s="3"/>
      <c r="G194" s="4"/>
      <c r="H194" s="5"/>
      <c r="I194" s="1"/>
      <c r="L194" s="1"/>
      <c r="M194" s="1"/>
      <c r="N194" s="1"/>
    </row>
    <row r="195" spans="1:14" x14ac:dyDescent="0.25">
      <c r="A195" s="1"/>
      <c r="B195" s="2"/>
      <c r="C195" s="2"/>
      <c r="D195" s="3"/>
      <c r="E195" s="1"/>
      <c r="F195" s="3"/>
      <c r="G195" s="4"/>
      <c r="H195" s="5"/>
      <c r="I195" s="1"/>
      <c r="L195" s="1"/>
      <c r="M195" s="1"/>
      <c r="N195" s="1"/>
    </row>
    <row r="196" spans="1:14" x14ac:dyDescent="0.25">
      <c r="A196" s="1"/>
      <c r="B196" s="2"/>
      <c r="C196" s="2"/>
      <c r="D196" s="3"/>
      <c r="E196" s="1"/>
      <c r="F196" s="3"/>
      <c r="G196" s="4"/>
      <c r="H196" s="5"/>
      <c r="I196" s="1"/>
      <c r="L196" s="1"/>
      <c r="M196" s="1"/>
      <c r="N196" s="1"/>
    </row>
    <row r="197" spans="1:14" x14ac:dyDescent="0.25">
      <c r="A197" s="1"/>
      <c r="B197" s="2"/>
      <c r="C197" s="2"/>
      <c r="D197" s="3"/>
      <c r="E197" s="1"/>
      <c r="F197" s="3"/>
      <c r="G197" s="4"/>
      <c r="H197" s="5"/>
      <c r="I197" s="1"/>
      <c r="L197" s="1"/>
      <c r="M197" s="1"/>
      <c r="N197" s="1"/>
    </row>
    <row r="198" spans="1:14" x14ac:dyDescent="0.25">
      <c r="A198" s="1"/>
      <c r="B198" s="2"/>
      <c r="C198" s="2"/>
      <c r="D198" s="3"/>
      <c r="E198" s="1"/>
      <c r="F198" s="3"/>
      <c r="G198" s="4"/>
      <c r="H198" s="5"/>
      <c r="I198" s="1"/>
      <c r="L198" s="1"/>
      <c r="M198" s="1"/>
      <c r="N198" s="1"/>
    </row>
    <row r="199" spans="1:14" x14ac:dyDescent="0.25">
      <c r="A199" s="1"/>
      <c r="B199" s="2"/>
      <c r="C199" s="2"/>
      <c r="D199" s="3"/>
      <c r="E199" s="1"/>
      <c r="F199" s="3"/>
      <c r="G199" s="4"/>
      <c r="H199" s="5"/>
      <c r="I199" s="1"/>
      <c r="L199" s="1"/>
      <c r="M199" s="1"/>
      <c r="N199" s="1"/>
    </row>
    <row r="200" spans="1:14" x14ac:dyDescent="0.25">
      <c r="A200" s="1"/>
      <c r="B200" s="2"/>
      <c r="C200" s="2"/>
      <c r="D200" s="3"/>
      <c r="E200" s="1"/>
      <c r="F200" s="3"/>
      <c r="G200" s="4"/>
      <c r="H200" s="5"/>
      <c r="I200" s="1"/>
      <c r="L200" s="1"/>
      <c r="M200" s="1"/>
      <c r="N200" s="1"/>
    </row>
    <row r="201" spans="1:14" x14ac:dyDescent="0.25">
      <c r="A201" s="1"/>
      <c r="B201" s="2"/>
      <c r="C201" s="2"/>
      <c r="D201" s="3"/>
      <c r="E201" s="1"/>
      <c r="F201" s="3"/>
      <c r="G201" s="4"/>
      <c r="H201" s="5"/>
      <c r="I201" s="1"/>
      <c r="L201" s="1"/>
      <c r="M201" s="1"/>
      <c r="N201" s="1"/>
    </row>
    <row r="202" spans="1:14" x14ac:dyDescent="0.25">
      <c r="A202" s="1"/>
      <c r="B202" s="2"/>
      <c r="C202" s="2"/>
      <c r="D202" s="3"/>
      <c r="E202" s="1"/>
      <c r="F202" s="3"/>
      <c r="G202" s="4"/>
      <c r="H202" s="5"/>
      <c r="I202" s="1"/>
      <c r="L202" s="1"/>
      <c r="M202" s="1"/>
      <c r="N202" s="1"/>
    </row>
    <row r="203" spans="1:14" x14ac:dyDescent="0.25">
      <c r="A203" s="1"/>
      <c r="B203" s="2"/>
      <c r="C203" s="2"/>
      <c r="D203" s="3"/>
      <c r="E203" s="1"/>
      <c r="F203" s="3"/>
      <c r="G203" s="4"/>
      <c r="H203" s="5"/>
      <c r="I203" s="1"/>
      <c r="L203" s="1"/>
      <c r="M203" s="1"/>
      <c r="N203" s="1"/>
    </row>
    <row r="204" spans="1:14" x14ac:dyDescent="0.25">
      <c r="A204" s="1"/>
      <c r="B204" s="2"/>
      <c r="C204" s="2"/>
      <c r="D204" s="3"/>
      <c r="E204" s="1"/>
      <c r="F204" s="3"/>
      <c r="G204" s="4"/>
      <c r="H204" s="5"/>
      <c r="I204" s="1"/>
      <c r="L204" s="1"/>
      <c r="M204" s="1"/>
      <c r="N204" s="1"/>
    </row>
    <row r="205" spans="1:14" x14ac:dyDescent="0.25">
      <c r="A205" s="1"/>
      <c r="B205" s="2"/>
      <c r="C205" s="2"/>
      <c r="D205" s="3"/>
      <c r="E205" s="1"/>
      <c r="F205" s="3"/>
      <c r="G205" s="4"/>
      <c r="H205" s="5"/>
      <c r="I205" s="1"/>
      <c r="L205" s="1"/>
      <c r="M205" s="1"/>
      <c r="N205" s="1"/>
    </row>
    <row r="206" spans="1:14" x14ac:dyDescent="0.25">
      <c r="A206" s="1"/>
      <c r="B206" s="2"/>
      <c r="C206" s="2"/>
      <c r="D206" s="3"/>
      <c r="E206" s="1"/>
      <c r="F206" s="3"/>
      <c r="G206" s="4"/>
      <c r="H206" s="5"/>
      <c r="I206" s="1"/>
      <c r="L206" s="1"/>
      <c r="M206" s="1"/>
      <c r="N206" s="1"/>
    </row>
    <row r="207" spans="1:14" x14ac:dyDescent="0.25">
      <c r="A207" s="1"/>
      <c r="B207" s="2"/>
      <c r="C207" s="2"/>
      <c r="D207" s="3"/>
      <c r="E207" s="1"/>
      <c r="F207" s="3"/>
      <c r="G207" s="4"/>
      <c r="H207" s="5"/>
      <c r="I207" s="1"/>
      <c r="L207" s="1"/>
      <c r="M207" s="1"/>
      <c r="N207" s="1"/>
    </row>
    <row r="208" spans="1:14" x14ac:dyDescent="0.25">
      <c r="A208" s="1"/>
      <c r="B208" s="2"/>
      <c r="C208" s="2"/>
      <c r="D208" s="3"/>
      <c r="E208" s="1"/>
      <c r="F208" s="3"/>
      <c r="G208" s="4"/>
      <c r="H208" s="5"/>
      <c r="I208" s="1"/>
      <c r="L208" s="1"/>
      <c r="M208" s="1"/>
      <c r="N208" s="1"/>
    </row>
    <row r="209" spans="1:14" x14ac:dyDescent="0.25">
      <c r="A209" s="1"/>
      <c r="B209" s="2"/>
      <c r="C209" s="2"/>
      <c r="D209" s="3"/>
      <c r="E209" s="1"/>
      <c r="F209" s="3"/>
      <c r="G209" s="4"/>
      <c r="H209" s="5"/>
      <c r="I209" s="1"/>
      <c r="L209" s="1"/>
      <c r="M209" s="1"/>
      <c r="N209" s="1"/>
    </row>
    <row r="210" spans="1:14" x14ac:dyDescent="0.25">
      <c r="A210" s="1"/>
      <c r="B210" s="2"/>
      <c r="C210" s="2"/>
      <c r="D210" s="3"/>
      <c r="E210" s="1"/>
      <c r="F210" s="3"/>
      <c r="G210" s="4"/>
      <c r="H210" s="5"/>
      <c r="I210" s="1"/>
      <c r="L210" s="1"/>
      <c r="M210" s="1"/>
      <c r="N210" s="1"/>
    </row>
    <row r="211" spans="1:14" x14ac:dyDescent="0.25">
      <c r="A211" s="1"/>
      <c r="B211" s="2"/>
      <c r="C211" s="2"/>
      <c r="D211" s="3"/>
      <c r="E211" s="1"/>
      <c r="F211" s="3"/>
      <c r="G211" s="4"/>
      <c r="H211" s="5"/>
      <c r="I211" s="1"/>
      <c r="L211" s="1"/>
      <c r="M211" s="1"/>
      <c r="N211" s="1"/>
    </row>
    <row r="212" spans="1:14" x14ac:dyDescent="0.25">
      <c r="A212" s="1"/>
      <c r="B212" s="2"/>
      <c r="C212" s="2"/>
      <c r="D212" s="3"/>
      <c r="E212" s="1"/>
      <c r="F212" s="3"/>
      <c r="G212" s="4"/>
      <c r="H212" s="5"/>
      <c r="I212" s="1"/>
      <c r="L212" s="1"/>
      <c r="M212" s="1"/>
      <c r="N212" s="1"/>
    </row>
    <row r="213" spans="1:14" x14ac:dyDescent="0.25">
      <c r="A213" s="1"/>
      <c r="B213" s="2"/>
      <c r="C213" s="2"/>
      <c r="D213" s="3"/>
      <c r="E213" s="1"/>
      <c r="F213" s="3"/>
      <c r="G213" s="4"/>
      <c r="H213" s="5"/>
      <c r="I213" s="1"/>
      <c r="L213" s="1"/>
      <c r="M213" s="1"/>
      <c r="N213" s="1"/>
    </row>
    <row r="214" spans="1:14" x14ac:dyDescent="0.25">
      <c r="A214" s="1"/>
      <c r="B214" s="2"/>
      <c r="C214" s="2"/>
      <c r="D214" s="3"/>
      <c r="E214" s="1"/>
      <c r="F214" s="3"/>
      <c r="G214" s="4"/>
      <c r="H214" s="5"/>
      <c r="I214" s="1"/>
      <c r="L214" s="1"/>
      <c r="M214" s="1"/>
      <c r="N214" s="1"/>
    </row>
    <row r="215" spans="1:14" x14ac:dyDescent="0.25">
      <c r="A215" s="1"/>
      <c r="B215" s="2"/>
      <c r="C215" s="2"/>
      <c r="D215" s="3"/>
      <c r="E215" s="1"/>
      <c r="F215" s="3"/>
      <c r="G215" s="4"/>
      <c r="H215" s="5"/>
      <c r="I215" s="1"/>
      <c r="L215" s="1"/>
      <c r="M215" s="1"/>
      <c r="N215" s="1"/>
    </row>
    <row r="216" spans="1:14" x14ac:dyDescent="0.25">
      <c r="A216" s="1"/>
      <c r="B216" s="2"/>
      <c r="C216" s="2"/>
      <c r="D216" s="3"/>
      <c r="E216" s="1"/>
      <c r="F216" s="3"/>
      <c r="G216" s="4"/>
      <c r="H216" s="5"/>
      <c r="I216" s="1"/>
      <c r="L216" s="1"/>
      <c r="M216" s="1"/>
      <c r="N216" s="1"/>
    </row>
    <row r="217" spans="1:14" x14ac:dyDescent="0.25">
      <c r="A217" s="1"/>
      <c r="B217" s="2"/>
      <c r="C217" s="2"/>
      <c r="D217" s="3"/>
      <c r="E217" s="1"/>
      <c r="F217" s="3"/>
      <c r="G217" s="4"/>
      <c r="H217" s="5"/>
      <c r="I217" s="1"/>
      <c r="L217" s="1"/>
      <c r="M217" s="1"/>
      <c r="N217" s="1"/>
    </row>
    <row r="218" spans="1:14" x14ac:dyDescent="0.25">
      <c r="A218" s="1"/>
      <c r="B218" s="2"/>
      <c r="C218" s="2"/>
      <c r="D218" s="3"/>
      <c r="E218" s="1"/>
      <c r="F218" s="3"/>
      <c r="G218" s="4"/>
      <c r="H218" s="5"/>
      <c r="I218" s="1"/>
      <c r="L218" s="1"/>
      <c r="M218" s="1"/>
      <c r="N218" s="1"/>
    </row>
    <row r="219" spans="1:14" x14ac:dyDescent="0.25">
      <c r="A219" s="1"/>
      <c r="B219" s="2"/>
      <c r="C219" s="2"/>
      <c r="D219" s="3"/>
      <c r="E219" s="1"/>
      <c r="F219" s="3"/>
      <c r="G219" s="4"/>
      <c r="H219" s="5"/>
      <c r="I219" s="1"/>
      <c r="L219" s="1"/>
      <c r="M219" s="1"/>
      <c r="N219" s="1"/>
    </row>
    <row r="220" spans="1:14" x14ac:dyDescent="0.25">
      <c r="A220" s="1"/>
      <c r="B220" s="2"/>
      <c r="C220" s="2"/>
      <c r="D220" s="3"/>
      <c r="E220" s="1"/>
      <c r="F220" s="3"/>
      <c r="G220" s="4"/>
      <c r="H220" s="5"/>
      <c r="I220" s="1"/>
      <c r="L220" s="1"/>
      <c r="M220" s="1"/>
      <c r="N220" s="1"/>
    </row>
    <row r="221" spans="1:14" x14ac:dyDescent="0.25">
      <c r="A221" s="1"/>
      <c r="B221" s="2"/>
      <c r="C221" s="2"/>
      <c r="D221" s="3"/>
      <c r="E221" s="1"/>
      <c r="F221" s="3"/>
      <c r="G221" s="4"/>
      <c r="H221" s="5"/>
      <c r="I221" s="1"/>
      <c r="L221" s="1"/>
      <c r="M221" s="1"/>
      <c r="N221" s="1"/>
    </row>
    <row r="222" spans="1:14" x14ac:dyDescent="0.25">
      <c r="A222" s="1"/>
      <c r="B222" s="2"/>
      <c r="C222" s="2"/>
      <c r="D222" s="3"/>
      <c r="E222" s="1"/>
      <c r="F222" s="3"/>
      <c r="G222" s="4"/>
      <c r="H222" s="5"/>
      <c r="I222" s="1"/>
      <c r="L222" s="1"/>
      <c r="M222" s="1"/>
      <c r="N222" s="1"/>
    </row>
    <row r="223" spans="1:14" x14ac:dyDescent="0.25">
      <c r="A223" s="1"/>
      <c r="B223" s="2"/>
      <c r="C223" s="2"/>
      <c r="D223" s="3"/>
      <c r="E223" s="1"/>
      <c r="F223" s="3"/>
      <c r="G223" s="4"/>
      <c r="H223" s="5"/>
      <c r="I223" s="1"/>
      <c r="L223" s="1"/>
      <c r="M223" s="1"/>
      <c r="N223" s="1"/>
    </row>
    <row r="224" spans="1:14" x14ac:dyDescent="0.25">
      <c r="A224" s="1"/>
      <c r="B224" s="2"/>
      <c r="C224" s="2"/>
      <c r="D224" s="3"/>
      <c r="E224" s="1"/>
      <c r="F224" s="3"/>
      <c r="G224" s="4"/>
      <c r="H224" s="5"/>
      <c r="I224" s="1"/>
      <c r="L224" s="1"/>
      <c r="M224" s="1"/>
      <c r="N224" s="1"/>
    </row>
    <row r="225" spans="1:14" x14ac:dyDescent="0.25">
      <c r="A225" s="1"/>
      <c r="B225" s="2"/>
      <c r="C225" s="2"/>
      <c r="D225" s="3"/>
      <c r="E225" s="1"/>
      <c r="F225" s="3"/>
      <c r="G225" s="4"/>
      <c r="H225" s="5"/>
      <c r="I225" s="1"/>
      <c r="L225" s="1"/>
      <c r="M225" s="1"/>
      <c r="N225" s="1"/>
    </row>
    <row r="226" spans="1:14" x14ac:dyDescent="0.25">
      <c r="A226" s="1"/>
      <c r="B226" s="2"/>
      <c r="C226" s="2"/>
      <c r="D226" s="3"/>
      <c r="E226" s="1"/>
      <c r="F226" s="3"/>
      <c r="G226" s="4"/>
      <c r="H226" s="5"/>
      <c r="I226" s="1"/>
      <c r="L226" s="1"/>
      <c r="M226" s="1"/>
      <c r="N226" s="1"/>
    </row>
    <row r="227" spans="1:14" x14ac:dyDescent="0.25">
      <c r="A227" s="1"/>
      <c r="B227" s="2"/>
      <c r="C227" s="2"/>
      <c r="D227" s="3"/>
      <c r="E227" s="1"/>
      <c r="F227" s="3"/>
      <c r="G227" s="4"/>
      <c r="H227" s="5"/>
      <c r="I227" s="1"/>
      <c r="L227" s="1"/>
      <c r="M227" s="1"/>
      <c r="N227" s="1"/>
    </row>
    <row r="228" spans="1:14" x14ac:dyDescent="0.25">
      <c r="A228" s="1"/>
      <c r="B228" s="2"/>
      <c r="C228" s="2"/>
      <c r="D228" s="3"/>
      <c r="E228" s="1"/>
      <c r="F228" s="3"/>
      <c r="G228" s="4"/>
      <c r="H228" s="5"/>
      <c r="I228" s="1"/>
      <c r="L228" s="1"/>
      <c r="M228" s="1"/>
      <c r="N228" s="1"/>
    </row>
    <row r="229" spans="1:14" x14ac:dyDescent="0.25">
      <c r="A229" s="1"/>
      <c r="B229" s="2"/>
      <c r="C229" s="2"/>
      <c r="D229" s="3"/>
      <c r="E229" s="1"/>
      <c r="F229" s="3"/>
      <c r="G229" s="4"/>
      <c r="H229" s="5"/>
      <c r="I229" s="1"/>
      <c r="L229" s="1"/>
      <c r="M229" s="1"/>
      <c r="N229" s="1"/>
    </row>
    <row r="230" spans="1:14" x14ac:dyDescent="0.25">
      <c r="A230" s="1"/>
      <c r="B230" s="2"/>
      <c r="C230" s="2"/>
      <c r="D230" s="3"/>
      <c r="E230" s="1"/>
      <c r="F230" s="3"/>
      <c r="G230" s="4"/>
      <c r="H230" s="5"/>
      <c r="I230" s="1"/>
      <c r="L230" s="1"/>
      <c r="M230" s="1"/>
      <c r="N230" s="1"/>
    </row>
    <row r="231" spans="1:14" x14ac:dyDescent="0.25">
      <c r="A231" s="1"/>
      <c r="B231" s="2"/>
      <c r="C231" s="2"/>
      <c r="D231" s="3"/>
      <c r="E231" s="1"/>
      <c r="F231" s="3"/>
      <c r="G231" s="4"/>
      <c r="H231" s="5"/>
      <c r="I231" s="1"/>
      <c r="L231" s="1"/>
      <c r="M231" s="1"/>
      <c r="N231" s="1"/>
    </row>
    <row r="232" spans="1:14" x14ac:dyDescent="0.25">
      <c r="A232" s="1"/>
      <c r="B232" s="2"/>
      <c r="C232" s="2"/>
      <c r="D232" s="3"/>
      <c r="E232" s="1"/>
      <c r="F232" s="3"/>
      <c r="G232" s="4"/>
      <c r="H232" s="5"/>
      <c r="I232" s="1"/>
      <c r="L232" s="1"/>
      <c r="M232" s="1"/>
      <c r="N232" s="1"/>
    </row>
    <row r="233" spans="1:14" x14ac:dyDescent="0.25">
      <c r="A233" s="1"/>
      <c r="B233" s="2"/>
      <c r="C233" s="2"/>
      <c r="D233" s="3"/>
      <c r="E233" s="1"/>
      <c r="F233" s="3"/>
      <c r="G233" s="4"/>
      <c r="H233" s="5"/>
      <c r="I233" s="1"/>
      <c r="L233" s="1"/>
      <c r="M233" s="1"/>
      <c r="N233" s="1"/>
    </row>
    <row r="234" spans="1:14" x14ac:dyDescent="0.25">
      <c r="A234" s="1"/>
      <c r="B234" s="2"/>
      <c r="C234" s="2"/>
      <c r="D234" s="3"/>
      <c r="E234" s="1"/>
      <c r="F234" s="3"/>
      <c r="G234" s="4"/>
      <c r="H234" s="5"/>
      <c r="I234" s="1"/>
      <c r="L234" s="1"/>
      <c r="M234" s="1"/>
      <c r="N234" s="1"/>
    </row>
    <row r="235" spans="1:14" x14ac:dyDescent="0.25">
      <c r="A235" s="1"/>
      <c r="B235" s="2"/>
      <c r="C235" s="2"/>
      <c r="D235" s="3"/>
      <c r="E235" s="1"/>
      <c r="F235" s="3"/>
      <c r="G235" s="4"/>
      <c r="H235" s="5"/>
      <c r="I235" s="1"/>
      <c r="L235" s="1"/>
      <c r="M235" s="1"/>
      <c r="N235" s="1"/>
    </row>
    <row r="236" spans="1:14" x14ac:dyDescent="0.25">
      <c r="A236" s="1"/>
      <c r="B236" s="2"/>
      <c r="C236" s="2"/>
      <c r="D236" s="3"/>
      <c r="E236" s="1"/>
      <c r="F236" s="3"/>
      <c r="G236" s="4"/>
      <c r="H236" s="5"/>
      <c r="I236" s="1"/>
      <c r="L236" s="1"/>
      <c r="M236" s="1"/>
      <c r="N236" s="1"/>
    </row>
    <row r="237" spans="1:14" x14ac:dyDescent="0.25">
      <c r="A237" s="1"/>
      <c r="B237" s="2"/>
      <c r="C237" s="2"/>
      <c r="D237" s="3"/>
      <c r="E237" s="1"/>
      <c r="F237" s="3"/>
      <c r="G237" s="4"/>
      <c r="H237" s="5"/>
      <c r="I237" s="1"/>
      <c r="L237" s="1"/>
      <c r="M237" s="1"/>
      <c r="N237" s="1"/>
    </row>
    <row r="238" spans="1:14" x14ac:dyDescent="0.25">
      <c r="A238" s="1"/>
      <c r="B238" s="2"/>
      <c r="C238" s="2"/>
      <c r="D238" s="3"/>
      <c r="E238" s="1"/>
      <c r="F238" s="3"/>
      <c r="G238" s="4"/>
      <c r="H238" s="5"/>
      <c r="I238" s="1"/>
      <c r="L238" s="1"/>
      <c r="M238" s="1"/>
      <c r="N238" s="1"/>
    </row>
    <row r="239" spans="1:14" x14ac:dyDescent="0.25">
      <c r="A239" s="1"/>
      <c r="B239" s="2"/>
      <c r="C239" s="2"/>
      <c r="D239" s="3"/>
      <c r="E239" s="1"/>
      <c r="F239" s="3"/>
      <c r="G239" s="4"/>
      <c r="H239" s="5"/>
      <c r="I239" s="1"/>
      <c r="L239" s="1"/>
      <c r="M239" s="1"/>
      <c r="N239" s="1"/>
    </row>
    <row r="240" spans="1:14" x14ac:dyDescent="0.25">
      <c r="A240" s="1"/>
      <c r="B240" s="2"/>
      <c r="C240" s="2"/>
      <c r="D240" s="3"/>
      <c r="E240" s="1"/>
      <c r="F240" s="3"/>
      <c r="G240" s="4"/>
      <c r="H240" s="5"/>
      <c r="I240" s="1"/>
      <c r="L240" s="1"/>
      <c r="M240" s="1"/>
      <c r="N240" s="1"/>
    </row>
    <row r="241" spans="1:14" x14ac:dyDescent="0.25">
      <c r="A241" s="1"/>
      <c r="B241" s="2"/>
      <c r="C241" s="2"/>
      <c r="D241" s="3"/>
      <c r="E241" s="1"/>
      <c r="F241" s="3"/>
      <c r="G241" s="4"/>
      <c r="H241" s="5"/>
      <c r="I241" s="1"/>
      <c r="L241" s="1"/>
      <c r="M241" s="1"/>
      <c r="N241" s="1"/>
    </row>
    <row r="242" spans="1:14" x14ac:dyDescent="0.25">
      <c r="A242" s="1"/>
      <c r="B242" s="2"/>
      <c r="C242" s="2"/>
      <c r="D242" s="3"/>
      <c r="E242" s="1"/>
      <c r="F242" s="3"/>
      <c r="G242" s="4"/>
      <c r="H242" s="5"/>
      <c r="I242" s="1"/>
      <c r="L242" s="1"/>
      <c r="M242" s="1"/>
      <c r="N242" s="1"/>
    </row>
    <row r="243" spans="1:14" x14ac:dyDescent="0.25">
      <c r="A243" s="1"/>
      <c r="B243" s="2"/>
      <c r="C243" s="2"/>
      <c r="D243" s="3"/>
      <c r="E243" s="1"/>
      <c r="F243" s="3"/>
      <c r="G243" s="4"/>
      <c r="H243" s="5"/>
      <c r="I243" s="1"/>
      <c r="L243" s="1"/>
      <c r="M243" s="1"/>
      <c r="N243" s="1"/>
    </row>
    <row r="244" spans="1:14" x14ac:dyDescent="0.25">
      <c r="A244" s="1"/>
      <c r="B244" s="2"/>
      <c r="C244" s="2"/>
      <c r="D244" s="3"/>
      <c r="E244" s="1"/>
      <c r="F244" s="3"/>
      <c r="G244" s="4"/>
      <c r="H244" s="5"/>
      <c r="I244" s="1"/>
      <c r="L244" s="1"/>
      <c r="M244" s="1"/>
      <c r="N244" s="1"/>
    </row>
    <row r="245" spans="1:14" x14ac:dyDescent="0.25">
      <c r="A245" s="1"/>
      <c r="B245" s="2"/>
      <c r="C245" s="2"/>
      <c r="D245" s="3"/>
      <c r="E245" s="1"/>
      <c r="F245" s="3"/>
      <c r="G245" s="4"/>
      <c r="H245" s="5"/>
      <c r="I245" s="1"/>
      <c r="L245" s="1"/>
      <c r="M245" s="1"/>
      <c r="N245" s="1"/>
    </row>
    <row r="246" spans="1:14" x14ac:dyDescent="0.25">
      <c r="A246" s="1"/>
      <c r="B246" s="2"/>
      <c r="C246" s="2"/>
      <c r="D246" s="3"/>
      <c r="E246" s="1"/>
      <c r="F246" s="3"/>
      <c r="G246" s="4"/>
      <c r="H246" s="5"/>
      <c r="I246" s="1"/>
      <c r="L246" s="1"/>
      <c r="M246" s="1"/>
      <c r="N246" s="1"/>
    </row>
    <row r="247" spans="1:14" x14ac:dyDescent="0.25">
      <c r="A247" s="1"/>
      <c r="B247" s="2"/>
      <c r="C247" s="2"/>
      <c r="D247" s="3"/>
      <c r="E247" s="1"/>
      <c r="F247" s="3"/>
      <c r="G247" s="4"/>
      <c r="H247" s="5"/>
      <c r="I247" s="1"/>
      <c r="L247" s="1"/>
      <c r="M247" s="1"/>
      <c r="N247" s="1"/>
    </row>
    <row r="248" spans="1:14" x14ac:dyDescent="0.25">
      <c r="A248" s="1"/>
      <c r="B248" s="2"/>
      <c r="C248" s="2"/>
      <c r="D248" s="3"/>
      <c r="E248" s="1"/>
      <c r="F248" s="3"/>
      <c r="G248" s="4"/>
      <c r="H248" s="5"/>
      <c r="I248" s="1"/>
      <c r="L248" s="1"/>
      <c r="M248" s="1"/>
      <c r="N248" s="1"/>
    </row>
    <row r="249" spans="1:14" x14ac:dyDescent="0.25">
      <c r="A249" s="1"/>
      <c r="B249" s="2"/>
      <c r="C249" s="2"/>
      <c r="D249" s="3"/>
      <c r="E249" s="1"/>
      <c r="F249" s="3"/>
      <c r="G249" s="4"/>
      <c r="H249" s="5"/>
      <c r="I249" s="1"/>
      <c r="L249" s="1"/>
      <c r="M249" s="1"/>
      <c r="N249" s="1"/>
    </row>
    <row r="250" spans="1:14" x14ac:dyDescent="0.25">
      <c r="A250" s="1"/>
      <c r="B250" s="2"/>
      <c r="C250" s="2"/>
      <c r="D250" s="3"/>
      <c r="E250" s="1"/>
      <c r="F250" s="3"/>
      <c r="G250" s="4"/>
      <c r="H250" s="5"/>
      <c r="I250" s="1"/>
      <c r="L250" s="1"/>
      <c r="M250" s="1"/>
      <c r="N250" s="1"/>
    </row>
    <row r="251" spans="1:14" x14ac:dyDescent="0.25">
      <c r="A251" s="1"/>
      <c r="B251" s="2"/>
      <c r="C251" s="2"/>
      <c r="D251" s="3"/>
      <c r="E251" s="1"/>
      <c r="F251" s="3"/>
      <c r="G251" s="4"/>
      <c r="H251" s="5"/>
      <c r="I251" s="1"/>
      <c r="L251" s="1"/>
      <c r="M251" s="1"/>
      <c r="N251" s="1"/>
    </row>
    <row r="252" spans="1:14" x14ac:dyDescent="0.25">
      <c r="A252" s="1"/>
      <c r="B252" s="2"/>
      <c r="C252" s="2"/>
      <c r="D252" s="3"/>
      <c r="E252" s="1"/>
      <c r="F252" s="3"/>
      <c r="G252" s="4"/>
      <c r="H252" s="5"/>
      <c r="I252" s="1"/>
      <c r="L252" s="1"/>
      <c r="M252" s="1"/>
      <c r="N252" s="1"/>
    </row>
    <row r="253" spans="1:14" x14ac:dyDescent="0.25">
      <c r="A253" s="1"/>
      <c r="B253" s="2"/>
      <c r="C253" s="2"/>
      <c r="D253" s="3"/>
      <c r="E253" s="1"/>
      <c r="F253" s="3"/>
      <c r="G253" s="4"/>
      <c r="H253" s="5"/>
      <c r="I253" s="1"/>
      <c r="L253" s="1"/>
      <c r="M253" s="1"/>
      <c r="N253" s="1"/>
    </row>
    <row r="254" spans="1:14" x14ac:dyDescent="0.25">
      <c r="A254" s="1"/>
      <c r="B254" s="2"/>
      <c r="C254" s="2"/>
      <c r="D254" s="3"/>
      <c r="E254" s="1"/>
      <c r="F254" s="3"/>
      <c r="G254" s="4"/>
      <c r="H254" s="5"/>
      <c r="I254" s="1"/>
      <c r="L254" s="1"/>
      <c r="M254" s="1"/>
      <c r="N254" s="1"/>
    </row>
    <row r="255" spans="1:14" x14ac:dyDescent="0.25">
      <c r="A255" s="1"/>
      <c r="B255" s="2"/>
      <c r="C255" s="2"/>
      <c r="D255" s="3"/>
      <c r="E255" s="1"/>
      <c r="F255" s="3"/>
      <c r="G255" s="4"/>
      <c r="H255" s="5"/>
      <c r="I255" s="1"/>
      <c r="L255" s="1"/>
      <c r="M255" s="1"/>
      <c r="N255" s="1"/>
    </row>
    <row r="256" spans="1:14" x14ac:dyDescent="0.25">
      <c r="A256" s="1"/>
      <c r="B256" s="2"/>
      <c r="C256" s="2"/>
      <c r="D256" s="3"/>
      <c r="E256" s="1"/>
      <c r="F256" s="3"/>
      <c r="G256" s="4"/>
      <c r="H256" s="5"/>
      <c r="I256" s="1"/>
      <c r="L256" s="1"/>
      <c r="M256" s="1"/>
      <c r="N256" s="1"/>
    </row>
    <row r="257" spans="1:14" x14ac:dyDescent="0.25">
      <c r="A257" s="1"/>
      <c r="B257" s="2"/>
      <c r="C257" s="2"/>
      <c r="D257" s="3"/>
      <c r="E257" s="1"/>
      <c r="F257" s="3"/>
      <c r="G257" s="4"/>
      <c r="H257" s="5"/>
      <c r="I257" s="1"/>
      <c r="L257" s="1"/>
      <c r="M257" s="1"/>
      <c r="N257" s="1"/>
    </row>
    <row r="258" spans="1:14" x14ac:dyDescent="0.25">
      <c r="A258" s="1"/>
      <c r="B258" s="2"/>
      <c r="C258" s="2"/>
      <c r="D258" s="3"/>
      <c r="E258" s="1"/>
      <c r="F258" s="3"/>
      <c r="G258" s="4"/>
      <c r="H258" s="5"/>
      <c r="I258" s="1"/>
      <c r="L258" s="1"/>
      <c r="M258" s="1"/>
      <c r="N258" s="1"/>
    </row>
    <row r="259" spans="1:14" x14ac:dyDescent="0.25">
      <c r="A259" s="1"/>
      <c r="B259" s="2"/>
      <c r="C259" s="2"/>
      <c r="D259" s="3"/>
      <c r="E259" s="1"/>
      <c r="F259" s="3"/>
      <c r="G259" s="4"/>
      <c r="H259" s="5"/>
      <c r="I259" s="1"/>
      <c r="L259" s="1"/>
      <c r="M259" s="1"/>
      <c r="N259" s="1"/>
    </row>
    <row r="260" spans="1:14" x14ac:dyDescent="0.25">
      <c r="A260" s="1"/>
      <c r="B260" s="2"/>
      <c r="C260" s="2"/>
      <c r="D260" s="3"/>
      <c r="E260" s="1"/>
      <c r="F260" s="3"/>
      <c r="G260" s="4"/>
      <c r="H260" s="5"/>
      <c r="I260" s="1"/>
      <c r="L260" s="1"/>
      <c r="M260" s="1"/>
      <c r="N260" s="1"/>
    </row>
    <row r="261" spans="1:14" x14ac:dyDescent="0.25">
      <c r="A261" s="1"/>
      <c r="B261" s="2"/>
      <c r="C261" s="2"/>
      <c r="D261" s="3"/>
      <c r="E261" s="1"/>
      <c r="F261" s="3"/>
      <c r="G261" s="4"/>
      <c r="H261" s="5"/>
      <c r="I261" s="1"/>
      <c r="L261" s="1"/>
      <c r="M261" s="1"/>
      <c r="N261" s="1"/>
    </row>
    <row r="262" spans="1:14" x14ac:dyDescent="0.25">
      <c r="A262" s="1"/>
      <c r="B262" s="2"/>
      <c r="C262" s="2"/>
      <c r="D262" s="3"/>
      <c r="E262" s="1"/>
      <c r="F262" s="3"/>
      <c r="G262" s="4"/>
      <c r="H262" s="5"/>
      <c r="I262" s="1"/>
      <c r="L262" s="1"/>
      <c r="M262" s="1"/>
      <c r="N262" s="1"/>
    </row>
    <row r="263" spans="1:14" x14ac:dyDescent="0.25">
      <c r="A263" s="1"/>
      <c r="B263" s="2"/>
      <c r="C263" s="2"/>
      <c r="D263" s="3"/>
      <c r="E263" s="1"/>
      <c r="F263" s="3"/>
      <c r="G263" s="4"/>
      <c r="H263" s="5"/>
      <c r="I263" s="1"/>
      <c r="L263" s="1"/>
      <c r="M263" s="1"/>
      <c r="N263" s="1"/>
    </row>
    <row r="264" spans="1:14" x14ac:dyDescent="0.25">
      <c r="A264" s="1"/>
      <c r="B264" s="2"/>
      <c r="C264" s="2"/>
      <c r="D264" s="3"/>
      <c r="E264" s="1"/>
      <c r="F264" s="3"/>
      <c r="G264" s="4"/>
      <c r="H264" s="5"/>
      <c r="I264" s="1"/>
      <c r="L264" s="1"/>
      <c r="M264" s="1"/>
      <c r="N264" s="1"/>
    </row>
    <row r="265" spans="1:14" x14ac:dyDescent="0.25">
      <c r="A265" s="1"/>
      <c r="B265" s="2"/>
      <c r="C265" s="2"/>
      <c r="D265" s="3"/>
      <c r="E265" s="1"/>
      <c r="F265" s="3"/>
      <c r="G265" s="4"/>
      <c r="H265" s="5"/>
      <c r="I265" s="1"/>
      <c r="L265" s="1"/>
      <c r="M265" s="1"/>
      <c r="N265" s="1"/>
    </row>
    <row r="266" spans="1:14" x14ac:dyDescent="0.25">
      <c r="A266" s="1"/>
      <c r="B266" s="2"/>
      <c r="C266" s="2"/>
      <c r="D266" s="3"/>
      <c r="E266" s="1"/>
      <c r="F266" s="3"/>
      <c r="G266" s="4"/>
      <c r="H266" s="5"/>
      <c r="I266" s="1"/>
      <c r="L266" s="1"/>
      <c r="M266" s="1"/>
      <c r="N266" s="1"/>
    </row>
    <row r="267" spans="1:14" x14ac:dyDescent="0.25">
      <c r="A267" s="1"/>
      <c r="B267" s="2"/>
      <c r="C267" s="2"/>
      <c r="D267" s="3"/>
      <c r="E267" s="1"/>
      <c r="F267" s="3"/>
      <c r="G267" s="4"/>
      <c r="H267" s="5"/>
      <c r="I267" s="1"/>
      <c r="L267" s="1"/>
      <c r="M267" s="1"/>
      <c r="N267" s="1"/>
    </row>
    <row r="268" spans="1:14" x14ac:dyDescent="0.25">
      <c r="A268" s="1"/>
      <c r="B268" s="2"/>
      <c r="C268" s="2"/>
      <c r="D268" s="3"/>
      <c r="E268" s="1"/>
      <c r="F268" s="3"/>
      <c r="G268" s="4"/>
      <c r="H268" s="5"/>
      <c r="I268" s="1"/>
      <c r="L268" s="1"/>
      <c r="M268" s="1"/>
      <c r="N268" s="1"/>
    </row>
    <row r="269" spans="1:14" x14ac:dyDescent="0.25">
      <c r="A269" s="1"/>
      <c r="B269" s="2"/>
      <c r="C269" s="2"/>
      <c r="D269" s="3"/>
      <c r="E269" s="1"/>
      <c r="F269" s="3"/>
      <c r="G269" s="4"/>
      <c r="H269" s="5"/>
      <c r="I269" s="1"/>
      <c r="L269" s="1"/>
      <c r="M269" s="1"/>
      <c r="N269" s="1"/>
    </row>
    <row r="270" spans="1:14" x14ac:dyDescent="0.25">
      <c r="A270" s="1"/>
      <c r="B270" s="2"/>
      <c r="C270" s="2"/>
      <c r="D270" s="3"/>
      <c r="E270" s="1"/>
      <c r="F270" s="3"/>
      <c r="G270" s="4"/>
      <c r="H270" s="5"/>
      <c r="I270" s="1"/>
      <c r="L270" s="1"/>
      <c r="M270" s="1"/>
      <c r="N270" s="1"/>
    </row>
    <row r="271" spans="1:14" x14ac:dyDescent="0.25">
      <c r="A271" s="1"/>
      <c r="B271" s="2"/>
      <c r="C271" s="2"/>
      <c r="D271" s="3"/>
      <c r="E271" s="1"/>
      <c r="F271" s="3"/>
      <c r="G271" s="4"/>
      <c r="H271" s="5"/>
      <c r="I271" s="1"/>
      <c r="L271" s="1"/>
      <c r="M271" s="1"/>
      <c r="N271" s="1"/>
    </row>
    <row r="272" spans="1:14" x14ac:dyDescent="0.25">
      <c r="A272" s="1"/>
      <c r="B272" s="2"/>
      <c r="C272" s="2"/>
      <c r="D272" s="3"/>
      <c r="E272" s="1"/>
      <c r="F272" s="3"/>
      <c r="G272" s="4"/>
      <c r="H272" s="5"/>
      <c r="I272" s="1"/>
      <c r="L272" s="1"/>
      <c r="M272" s="1"/>
      <c r="N272" s="1"/>
    </row>
    <row r="273" spans="1:14" x14ac:dyDescent="0.25">
      <c r="A273" s="1"/>
      <c r="B273" s="2"/>
      <c r="C273" s="2"/>
      <c r="D273" s="3"/>
      <c r="E273" s="1"/>
      <c r="F273" s="3"/>
      <c r="G273" s="4"/>
      <c r="H273" s="5"/>
      <c r="I273" s="1"/>
      <c r="L273" s="1"/>
      <c r="M273" s="1"/>
      <c r="N273" s="1"/>
    </row>
    <row r="274" spans="1:14" x14ac:dyDescent="0.25">
      <c r="A274" s="1"/>
      <c r="B274" s="2"/>
      <c r="C274" s="2"/>
      <c r="D274" s="3"/>
      <c r="E274" s="1"/>
      <c r="F274" s="3"/>
      <c r="G274" s="4"/>
      <c r="H274" s="5"/>
      <c r="I274" s="1"/>
      <c r="L274" s="1"/>
      <c r="M274" s="1"/>
      <c r="N274" s="1"/>
    </row>
    <row r="275" spans="1:14" x14ac:dyDescent="0.25">
      <c r="A275" s="1"/>
      <c r="B275" s="2"/>
      <c r="C275" s="2"/>
      <c r="D275" s="3"/>
      <c r="E275" s="1"/>
      <c r="F275" s="3"/>
      <c r="G275" s="4"/>
      <c r="H275" s="5"/>
      <c r="I275" s="1"/>
      <c r="L275" s="1"/>
      <c r="M275" s="1"/>
      <c r="N275" s="1"/>
    </row>
    <row r="276" spans="1:14" x14ac:dyDescent="0.25">
      <c r="A276" s="1"/>
      <c r="B276" s="2"/>
      <c r="C276" s="2"/>
      <c r="D276" s="3"/>
      <c r="E276" s="1"/>
      <c r="F276" s="3"/>
      <c r="G276" s="4"/>
      <c r="H276" s="5"/>
      <c r="I276" s="1"/>
      <c r="L276" s="1"/>
      <c r="M276" s="1"/>
      <c r="N276" s="1"/>
    </row>
    <row r="277" spans="1:14" x14ac:dyDescent="0.25">
      <c r="A277" s="1"/>
      <c r="B277" s="2"/>
      <c r="C277" s="2"/>
      <c r="D277" s="3"/>
      <c r="E277" s="1"/>
      <c r="F277" s="3"/>
      <c r="G277" s="4"/>
      <c r="H277" s="5"/>
      <c r="I277" s="1"/>
      <c r="L277" s="1"/>
      <c r="M277" s="1"/>
      <c r="N277" s="1"/>
    </row>
    <row r="278" spans="1:14" x14ac:dyDescent="0.25">
      <c r="A278" s="1"/>
      <c r="B278" s="2"/>
      <c r="C278" s="2"/>
      <c r="D278" s="3"/>
      <c r="E278" s="1"/>
      <c r="F278" s="3"/>
      <c r="G278" s="4"/>
      <c r="H278" s="5"/>
      <c r="I278" s="1"/>
      <c r="L278" s="1"/>
      <c r="M278" s="1"/>
      <c r="N278" s="1"/>
    </row>
    <row r="279" spans="1:14" x14ac:dyDescent="0.25">
      <c r="A279" s="1"/>
      <c r="B279" s="2"/>
      <c r="C279" s="2"/>
      <c r="D279" s="3"/>
      <c r="E279" s="1"/>
      <c r="F279" s="3"/>
      <c r="G279" s="4"/>
      <c r="H279" s="5"/>
      <c r="I279" s="1"/>
      <c r="L279" s="1"/>
      <c r="M279" s="1"/>
      <c r="N279" s="1"/>
    </row>
    <row r="280" spans="1:14" x14ac:dyDescent="0.25">
      <c r="A280" s="1"/>
      <c r="B280" s="2"/>
      <c r="C280" s="2"/>
      <c r="D280" s="3"/>
      <c r="E280" s="1"/>
      <c r="F280" s="3"/>
      <c r="G280" s="4"/>
      <c r="H280" s="5"/>
      <c r="I280" s="1"/>
      <c r="L280" s="1"/>
      <c r="M280" s="1"/>
      <c r="N280" s="1"/>
    </row>
    <row r="281" spans="1:14" x14ac:dyDescent="0.25">
      <c r="A281" s="1"/>
      <c r="B281" s="2"/>
      <c r="C281" s="2"/>
      <c r="D281" s="3"/>
      <c r="E281" s="1"/>
      <c r="F281" s="3"/>
      <c r="G281" s="4"/>
      <c r="H281" s="5"/>
      <c r="I281" s="1"/>
      <c r="L281" s="1"/>
      <c r="M281" s="1"/>
      <c r="N281" s="1"/>
    </row>
    <row r="282" spans="1:14" x14ac:dyDescent="0.25">
      <c r="A282" s="1"/>
      <c r="B282" s="2"/>
      <c r="C282" s="2"/>
      <c r="D282" s="3"/>
      <c r="E282" s="1"/>
      <c r="F282" s="3"/>
      <c r="G282" s="4"/>
      <c r="H282" s="5"/>
      <c r="I282" s="1"/>
      <c r="L282" s="1"/>
      <c r="M282" s="1"/>
      <c r="N282" s="1"/>
    </row>
    <row r="283" spans="1:14" x14ac:dyDescent="0.25">
      <c r="A283" s="1"/>
      <c r="B283" s="2"/>
      <c r="C283" s="2"/>
      <c r="D283" s="3"/>
      <c r="E283" s="1"/>
      <c r="F283" s="3"/>
      <c r="G283" s="4"/>
      <c r="H283" s="5"/>
      <c r="I283" s="1"/>
      <c r="L283" s="1"/>
      <c r="M283" s="1"/>
      <c r="N283" s="1"/>
    </row>
    <row r="284" spans="1:14" x14ac:dyDescent="0.25">
      <c r="A284" s="1"/>
      <c r="B284" s="2"/>
      <c r="C284" s="2"/>
      <c r="D284" s="3"/>
      <c r="E284" s="1"/>
      <c r="F284" s="3"/>
      <c r="G284" s="4"/>
      <c r="H284" s="5"/>
      <c r="I284" s="1"/>
      <c r="L284" s="1"/>
      <c r="M284" s="1"/>
      <c r="N284" s="1"/>
    </row>
    <row r="285" spans="1:14" x14ac:dyDescent="0.25">
      <c r="A285" s="1"/>
      <c r="B285" s="2"/>
      <c r="C285" s="2"/>
      <c r="D285" s="3"/>
      <c r="E285" s="1"/>
      <c r="F285" s="3"/>
      <c r="G285" s="4"/>
      <c r="H285" s="5"/>
      <c r="I285" s="1"/>
      <c r="L285" s="1"/>
      <c r="M285" s="1"/>
      <c r="N285" s="1"/>
    </row>
    <row r="286" spans="1:14" x14ac:dyDescent="0.25">
      <c r="A286" s="1"/>
      <c r="B286" s="2"/>
      <c r="C286" s="2"/>
      <c r="D286" s="3"/>
      <c r="E286" s="1"/>
      <c r="F286" s="3"/>
      <c r="G286" s="4"/>
      <c r="H286" s="5"/>
      <c r="I286" s="1"/>
      <c r="L286" s="1"/>
      <c r="M286" s="1"/>
      <c r="N286" s="1"/>
    </row>
    <row r="287" spans="1:14" x14ac:dyDescent="0.25">
      <c r="A287" s="1"/>
      <c r="B287" s="2"/>
      <c r="C287" s="2"/>
      <c r="D287" s="3"/>
      <c r="E287" s="1"/>
      <c r="F287" s="3"/>
      <c r="G287" s="4"/>
      <c r="H287" s="5"/>
      <c r="I287" s="1"/>
      <c r="L287" s="1"/>
      <c r="M287" s="1"/>
      <c r="N287" s="1"/>
    </row>
    <row r="288" spans="1:14" x14ac:dyDescent="0.25">
      <c r="A288" s="1"/>
      <c r="B288" s="2"/>
      <c r="C288" s="2"/>
      <c r="D288" s="3"/>
      <c r="E288" s="1"/>
      <c r="F288" s="3"/>
      <c r="G288" s="4"/>
      <c r="H288" s="5"/>
      <c r="I288" s="1"/>
      <c r="L288" s="1"/>
      <c r="M288" s="1"/>
      <c r="N288" s="1"/>
    </row>
    <row r="289" spans="1:14" x14ac:dyDescent="0.25">
      <c r="A289" s="1"/>
      <c r="B289" s="2"/>
      <c r="C289" s="2"/>
      <c r="D289" s="3"/>
      <c r="E289" s="1"/>
      <c r="F289" s="3"/>
      <c r="G289" s="4"/>
      <c r="H289" s="5"/>
      <c r="I289" s="1"/>
      <c r="L289" s="1"/>
      <c r="M289" s="1"/>
      <c r="N289" s="1"/>
    </row>
    <row r="290" spans="1:14" x14ac:dyDescent="0.25">
      <c r="A290" s="1"/>
      <c r="B290" s="2"/>
      <c r="C290" s="2"/>
      <c r="D290" s="3"/>
      <c r="E290" s="1"/>
      <c r="F290" s="3"/>
      <c r="G290" s="4"/>
      <c r="H290" s="5"/>
      <c r="I290" s="1"/>
      <c r="L290" s="1"/>
      <c r="M290" s="1"/>
      <c r="N290" s="1"/>
    </row>
    <row r="291" spans="1:14" x14ac:dyDescent="0.25">
      <c r="A291" s="1"/>
      <c r="B291" s="2"/>
      <c r="C291" s="2"/>
      <c r="D291" s="3"/>
      <c r="E291" s="1"/>
      <c r="F291" s="3"/>
      <c r="G291" s="4"/>
      <c r="H291" s="5"/>
      <c r="I291" s="1"/>
      <c r="L291" s="1"/>
      <c r="M291" s="1"/>
      <c r="N291" s="1"/>
    </row>
    <row r="292" spans="1:14" x14ac:dyDescent="0.25">
      <c r="A292" s="1"/>
      <c r="B292" s="2"/>
      <c r="C292" s="2"/>
      <c r="D292" s="3"/>
      <c r="E292" s="1"/>
      <c r="F292" s="3"/>
      <c r="G292" s="4"/>
      <c r="H292" s="5"/>
      <c r="I292" s="1"/>
      <c r="L292" s="1"/>
      <c r="M292" s="1"/>
      <c r="N292" s="1"/>
    </row>
    <row r="293" spans="1:14" x14ac:dyDescent="0.25">
      <c r="A293" s="1"/>
      <c r="B293" s="2"/>
      <c r="C293" s="2"/>
      <c r="D293" s="3"/>
      <c r="E293" s="1"/>
      <c r="F293" s="3"/>
      <c r="G293" s="4"/>
      <c r="H293" s="5"/>
      <c r="I293" s="1"/>
      <c r="L293" s="1"/>
      <c r="M293" s="1"/>
      <c r="N293" s="1"/>
    </row>
    <row r="294" spans="1:14" x14ac:dyDescent="0.25">
      <c r="A294" s="1"/>
      <c r="B294" s="2"/>
      <c r="C294" s="2"/>
      <c r="D294" s="3"/>
      <c r="E294" s="1"/>
      <c r="F294" s="3"/>
      <c r="G294" s="4"/>
      <c r="H294" s="5"/>
      <c r="I294" s="1"/>
      <c r="L294" s="1"/>
      <c r="M294" s="1"/>
      <c r="N294" s="1"/>
    </row>
    <row r="295" spans="1:14" x14ac:dyDescent="0.25">
      <c r="A295" s="1"/>
      <c r="B295" s="2"/>
      <c r="C295" s="2"/>
      <c r="D295" s="3"/>
      <c r="E295" s="1"/>
      <c r="F295" s="3"/>
      <c r="G295" s="4"/>
      <c r="H295" s="5"/>
      <c r="I295" s="1"/>
      <c r="L295" s="1"/>
      <c r="M295" s="1"/>
      <c r="N295" s="1"/>
    </row>
    <row r="296" spans="1:14" x14ac:dyDescent="0.25">
      <c r="A296" s="1"/>
      <c r="B296" s="2"/>
      <c r="C296" s="2"/>
      <c r="D296" s="3"/>
      <c r="E296" s="1"/>
      <c r="F296" s="3"/>
      <c r="G296" s="4"/>
      <c r="H296" s="5"/>
      <c r="I296" s="1"/>
      <c r="L296" s="1"/>
      <c r="M296" s="1"/>
      <c r="N296" s="1"/>
    </row>
    <row r="297" spans="1:14" x14ac:dyDescent="0.25">
      <c r="A297" s="1"/>
      <c r="B297" s="2"/>
      <c r="C297" s="2"/>
      <c r="D297" s="3"/>
      <c r="E297" s="1"/>
      <c r="F297" s="3"/>
      <c r="G297" s="4"/>
      <c r="H297" s="5"/>
      <c r="I297" s="1"/>
      <c r="L297" s="1"/>
      <c r="M297" s="1"/>
      <c r="N297" s="1"/>
    </row>
    <row r="298" spans="1:14" x14ac:dyDescent="0.25">
      <c r="A298" s="1"/>
      <c r="B298" s="2"/>
      <c r="C298" s="2"/>
      <c r="D298" s="3"/>
      <c r="E298" s="1"/>
      <c r="F298" s="3"/>
      <c r="G298" s="4"/>
      <c r="H298" s="5"/>
      <c r="I298" s="1"/>
      <c r="L298" s="1"/>
      <c r="M298" s="1"/>
      <c r="N298" s="1"/>
    </row>
    <row r="299" spans="1:14" x14ac:dyDescent="0.25">
      <c r="A299" s="1"/>
      <c r="B299" s="2"/>
      <c r="C299" s="2"/>
      <c r="D299" s="3"/>
      <c r="E299" s="1"/>
      <c r="F299" s="3"/>
      <c r="G299" s="4"/>
      <c r="H299" s="5"/>
      <c r="I299" s="1"/>
      <c r="L299" s="1"/>
      <c r="M299" s="1"/>
      <c r="N299" s="1"/>
    </row>
    <row r="300" spans="1:14" x14ac:dyDescent="0.25">
      <c r="A300" s="1"/>
      <c r="B300" s="2"/>
      <c r="C300" s="2"/>
      <c r="D300" s="3"/>
      <c r="E300" s="1"/>
      <c r="F300" s="3"/>
      <c r="G300" s="4"/>
      <c r="H300" s="5"/>
      <c r="I300" s="1"/>
      <c r="L300" s="1"/>
      <c r="M300" s="1"/>
      <c r="N300" s="1"/>
    </row>
    <row r="301" spans="1:14" x14ac:dyDescent="0.25">
      <c r="A301" s="1"/>
      <c r="B301" s="2"/>
      <c r="C301" s="2"/>
      <c r="D301" s="3"/>
      <c r="E301" s="1"/>
      <c r="F301" s="3"/>
      <c r="G301" s="4"/>
      <c r="H301" s="5"/>
      <c r="I301" s="1"/>
      <c r="L301" s="1"/>
      <c r="M301" s="1"/>
      <c r="N301" s="1"/>
    </row>
    <row r="302" spans="1:14" x14ac:dyDescent="0.25">
      <c r="A302" s="1"/>
      <c r="B302" s="2"/>
      <c r="C302" s="2"/>
      <c r="D302" s="3"/>
      <c r="E302" s="1"/>
      <c r="F302" s="3"/>
      <c r="G302" s="4"/>
      <c r="H302" s="5"/>
      <c r="I302" s="1"/>
      <c r="L302" s="1"/>
      <c r="M302" s="1"/>
      <c r="N302" s="1"/>
    </row>
    <row r="303" spans="1:14" x14ac:dyDescent="0.25">
      <c r="A303" s="1"/>
      <c r="B303" s="2"/>
      <c r="C303" s="2"/>
      <c r="D303" s="3"/>
      <c r="E303" s="1"/>
      <c r="F303" s="3"/>
      <c r="G303" s="4"/>
      <c r="H303" s="5"/>
      <c r="I303" s="1"/>
      <c r="L303" s="1"/>
      <c r="M303" s="1"/>
      <c r="N303" s="1"/>
    </row>
    <row r="304" spans="1:14" x14ac:dyDescent="0.25">
      <c r="A304" s="1"/>
      <c r="B304" s="2"/>
      <c r="C304" s="2"/>
      <c r="D304" s="3"/>
      <c r="E304" s="1"/>
      <c r="F304" s="3"/>
      <c r="G304" s="4"/>
      <c r="H304" s="5"/>
      <c r="I304" s="1"/>
      <c r="L304" s="1"/>
      <c r="M304" s="1"/>
      <c r="N304" s="1"/>
    </row>
    <row r="305" spans="1:14" x14ac:dyDescent="0.25">
      <c r="A305" s="1"/>
      <c r="B305" s="2"/>
      <c r="C305" s="2"/>
      <c r="D305" s="3"/>
      <c r="E305" s="1"/>
      <c r="F305" s="3"/>
      <c r="G305" s="4"/>
      <c r="H305" s="5"/>
      <c r="I305" s="1"/>
      <c r="L305" s="1"/>
      <c r="M305" s="1"/>
      <c r="N305" s="1"/>
    </row>
    <row r="306" spans="1:14" x14ac:dyDescent="0.25">
      <c r="A306" s="1"/>
      <c r="B306" s="2"/>
      <c r="C306" s="2"/>
      <c r="D306" s="3"/>
      <c r="E306" s="1"/>
      <c r="F306" s="3"/>
      <c r="G306" s="4"/>
      <c r="H306" s="5"/>
      <c r="I306" s="1"/>
      <c r="L306" s="1"/>
      <c r="M306" s="1"/>
      <c r="N306" s="1"/>
    </row>
    <row r="307" spans="1:14" x14ac:dyDescent="0.25">
      <c r="A307" s="1"/>
      <c r="B307" s="2"/>
      <c r="C307" s="2"/>
      <c r="D307" s="3"/>
      <c r="E307" s="1"/>
      <c r="F307" s="3"/>
      <c r="G307" s="4"/>
      <c r="H307" s="5"/>
      <c r="I307" s="1"/>
      <c r="L307" s="1"/>
      <c r="M307" s="1"/>
      <c r="N307" s="1"/>
    </row>
    <row r="308" spans="1:14" x14ac:dyDescent="0.25">
      <c r="A308" s="1"/>
      <c r="B308" s="2"/>
      <c r="C308" s="2"/>
      <c r="D308" s="3"/>
      <c r="E308" s="1"/>
      <c r="F308" s="3"/>
      <c r="G308" s="4"/>
      <c r="H308" s="5"/>
      <c r="I308" s="1"/>
      <c r="L308" s="1"/>
      <c r="M308" s="1"/>
      <c r="N308" s="1"/>
    </row>
    <row r="309" spans="1:14" x14ac:dyDescent="0.25">
      <c r="A309" s="1"/>
      <c r="B309" s="2"/>
      <c r="C309" s="2"/>
      <c r="D309" s="3"/>
      <c r="E309" s="1"/>
      <c r="F309" s="3"/>
      <c r="G309" s="4"/>
      <c r="H309" s="5"/>
      <c r="I309" s="1"/>
      <c r="L309" s="1"/>
      <c r="M309" s="1"/>
      <c r="N309" s="1"/>
    </row>
    <row r="310" spans="1:14" x14ac:dyDescent="0.25">
      <c r="A310" s="1"/>
      <c r="B310" s="2"/>
      <c r="C310" s="2"/>
      <c r="D310" s="3"/>
      <c r="E310" s="1"/>
      <c r="F310" s="3"/>
      <c r="G310" s="4"/>
      <c r="H310" s="5"/>
      <c r="I310" s="1"/>
      <c r="L310" s="1"/>
      <c r="M310" s="1"/>
      <c r="N310" s="1"/>
    </row>
    <row r="311" spans="1:14" x14ac:dyDescent="0.25">
      <c r="A311" s="1"/>
      <c r="B311" s="2"/>
      <c r="C311" s="2"/>
      <c r="D311" s="3"/>
      <c r="E311" s="1"/>
      <c r="F311" s="3"/>
      <c r="G311" s="4"/>
      <c r="H311" s="5"/>
      <c r="I311" s="1"/>
      <c r="L311" s="1"/>
      <c r="M311" s="1"/>
      <c r="N311" s="1"/>
    </row>
    <row r="312" spans="1:14" x14ac:dyDescent="0.25">
      <c r="A312" s="1"/>
      <c r="B312" s="2"/>
      <c r="C312" s="2"/>
      <c r="D312" s="3"/>
      <c r="E312" s="1"/>
      <c r="F312" s="3"/>
      <c r="G312" s="4"/>
      <c r="H312" s="5"/>
      <c r="I312" s="1"/>
      <c r="L312" s="1"/>
      <c r="M312" s="1"/>
      <c r="N312" s="1"/>
    </row>
    <row r="313" spans="1:14" x14ac:dyDescent="0.25">
      <c r="A313" s="1"/>
      <c r="B313" s="2"/>
      <c r="C313" s="2"/>
      <c r="D313" s="3"/>
      <c r="E313" s="1"/>
      <c r="F313" s="3"/>
      <c r="G313" s="4"/>
      <c r="H313" s="5"/>
      <c r="I313" s="1"/>
      <c r="L313" s="1"/>
      <c r="M313" s="1"/>
      <c r="N313" s="1"/>
    </row>
    <row r="314" spans="1:14" x14ac:dyDescent="0.25">
      <c r="A314" s="1"/>
      <c r="B314" s="2"/>
      <c r="C314" s="2"/>
      <c r="D314" s="3"/>
      <c r="E314" s="1"/>
      <c r="F314" s="3"/>
      <c r="G314" s="4"/>
      <c r="H314" s="5"/>
      <c r="I314" s="1"/>
      <c r="L314" s="1"/>
      <c r="M314" s="1"/>
      <c r="N314" s="1"/>
    </row>
    <row r="315" spans="1:14" x14ac:dyDescent="0.25">
      <c r="A315" s="1"/>
      <c r="B315" s="2"/>
      <c r="C315" s="2"/>
      <c r="D315" s="3"/>
      <c r="E315" s="1"/>
      <c r="F315" s="3"/>
      <c r="G315" s="4"/>
      <c r="H315" s="5"/>
      <c r="I315" s="1"/>
      <c r="L315" s="1"/>
      <c r="M315" s="1"/>
      <c r="N315" s="1"/>
    </row>
    <row r="316" spans="1:14" x14ac:dyDescent="0.25">
      <c r="A316" s="1"/>
      <c r="B316" s="2"/>
      <c r="C316" s="2"/>
      <c r="D316" s="3"/>
      <c r="E316" s="1"/>
      <c r="F316" s="3"/>
      <c r="G316" s="4"/>
      <c r="H316" s="5"/>
      <c r="I316" s="1"/>
      <c r="L316" s="1"/>
      <c r="M316" s="1"/>
      <c r="N316" s="1"/>
    </row>
    <row r="317" spans="1:14" x14ac:dyDescent="0.25">
      <c r="A317" s="1"/>
      <c r="B317" s="2"/>
      <c r="C317" s="2"/>
      <c r="D317" s="3"/>
      <c r="E317" s="1"/>
      <c r="F317" s="3"/>
      <c r="G317" s="4"/>
      <c r="H317" s="5"/>
      <c r="I317" s="1"/>
      <c r="L317" s="1"/>
      <c r="M317" s="1"/>
      <c r="N317" s="1"/>
    </row>
    <row r="318" spans="1:14" x14ac:dyDescent="0.25">
      <c r="A318" s="1"/>
      <c r="B318" s="2"/>
      <c r="C318" s="2"/>
      <c r="D318" s="3"/>
      <c r="E318" s="1"/>
      <c r="F318" s="3"/>
      <c r="G318" s="4"/>
      <c r="H318" s="5"/>
      <c r="I318" s="1"/>
      <c r="L318" s="1"/>
      <c r="M318" s="1"/>
      <c r="N318" s="1"/>
    </row>
    <row r="319" spans="1:14" x14ac:dyDescent="0.25">
      <c r="A319" s="1"/>
      <c r="B319" s="2"/>
      <c r="C319" s="2"/>
      <c r="D319" s="3"/>
      <c r="E319" s="1"/>
      <c r="F319" s="3"/>
      <c r="G319" s="4"/>
      <c r="H319" s="5"/>
      <c r="I319" s="1"/>
      <c r="L319" s="1"/>
      <c r="M319" s="1"/>
      <c r="N319" s="1"/>
    </row>
    <row r="320" spans="1:14" x14ac:dyDescent="0.25">
      <c r="A320" s="1"/>
      <c r="B320" s="2"/>
      <c r="C320" s="2"/>
      <c r="D320" s="3"/>
      <c r="E320" s="1"/>
      <c r="F320" s="3"/>
      <c r="G320" s="4"/>
      <c r="H320" s="5"/>
      <c r="I320" s="1"/>
      <c r="L320" s="1"/>
      <c r="M320" s="1"/>
      <c r="N320" s="1"/>
    </row>
    <row r="321" spans="1:14" x14ac:dyDescent="0.25">
      <c r="A321" s="1"/>
      <c r="B321" s="2"/>
      <c r="C321" s="2"/>
      <c r="D321" s="3"/>
      <c r="E321" s="1"/>
      <c r="F321" s="3"/>
      <c r="G321" s="4"/>
      <c r="H321" s="5"/>
      <c r="I321" s="1"/>
      <c r="L321" s="1"/>
      <c r="M321" s="1"/>
      <c r="N321" s="1"/>
    </row>
    <row r="322" spans="1:14" x14ac:dyDescent="0.25">
      <c r="A322" s="1"/>
      <c r="B322" s="2"/>
      <c r="C322" s="2"/>
      <c r="D322" s="3"/>
      <c r="E322" s="1"/>
      <c r="F322" s="3"/>
      <c r="G322" s="4"/>
      <c r="H322" s="5"/>
      <c r="I322" s="1"/>
      <c r="L322" s="1"/>
      <c r="M322" s="1"/>
      <c r="N322" s="1"/>
    </row>
    <row r="323" spans="1:14" x14ac:dyDescent="0.25">
      <c r="A323" s="1"/>
      <c r="B323" s="2"/>
      <c r="C323" s="2"/>
      <c r="D323" s="3"/>
      <c r="E323" s="1"/>
      <c r="F323" s="3"/>
      <c r="G323" s="4"/>
      <c r="H323" s="5"/>
      <c r="I323" s="1"/>
      <c r="L323" s="1"/>
      <c r="M323" s="1"/>
      <c r="N323" s="1"/>
    </row>
    <row r="324" spans="1:14" x14ac:dyDescent="0.25">
      <c r="A324" s="1"/>
      <c r="B324" s="2"/>
      <c r="C324" s="2"/>
      <c r="D324" s="3"/>
      <c r="E324" s="1"/>
      <c r="F324" s="3"/>
      <c r="G324" s="4"/>
      <c r="H324" s="5"/>
      <c r="I324" s="1"/>
      <c r="L324" s="1"/>
      <c r="M324" s="1"/>
      <c r="N324" s="1"/>
    </row>
    <row r="325" spans="1:14" x14ac:dyDescent="0.25">
      <c r="A325" s="1"/>
      <c r="B325" s="2"/>
      <c r="C325" s="2"/>
      <c r="D325" s="3"/>
      <c r="E325" s="1"/>
      <c r="F325" s="3"/>
      <c r="G325" s="4"/>
      <c r="H325" s="5"/>
      <c r="I325" s="1"/>
      <c r="L325" s="1"/>
      <c r="M325" s="1"/>
      <c r="N325" s="1"/>
    </row>
    <row r="326" spans="1:14" x14ac:dyDescent="0.25">
      <c r="A326" s="1"/>
      <c r="B326" s="2"/>
      <c r="C326" s="2"/>
      <c r="D326" s="3"/>
      <c r="E326" s="1"/>
      <c r="F326" s="3"/>
      <c r="G326" s="4"/>
      <c r="H326" s="5"/>
      <c r="I326" s="1"/>
      <c r="L326" s="1"/>
      <c r="M326" s="1"/>
      <c r="N326" s="1"/>
    </row>
    <row r="327" spans="1:14" x14ac:dyDescent="0.25">
      <c r="A327" s="1"/>
      <c r="B327" s="2"/>
      <c r="C327" s="2"/>
      <c r="D327" s="3"/>
      <c r="E327" s="1"/>
      <c r="F327" s="3"/>
      <c r="G327" s="4"/>
      <c r="H327" s="5"/>
      <c r="I327" s="1"/>
      <c r="L327" s="1"/>
      <c r="M327" s="1"/>
      <c r="N327" s="1"/>
    </row>
    <row r="328" spans="1:14" x14ac:dyDescent="0.25">
      <c r="A328" s="1"/>
      <c r="B328" s="2"/>
      <c r="C328" s="2"/>
      <c r="D328" s="3"/>
      <c r="E328" s="1"/>
      <c r="F328" s="3"/>
      <c r="G328" s="4"/>
      <c r="H328" s="5"/>
      <c r="I328" s="1"/>
      <c r="L328" s="1"/>
      <c r="M328" s="1"/>
      <c r="N328" s="1"/>
    </row>
    <row r="329" spans="1:14" x14ac:dyDescent="0.25">
      <c r="A329" s="1"/>
      <c r="B329" s="2"/>
      <c r="C329" s="2"/>
      <c r="D329" s="3"/>
      <c r="E329" s="1"/>
      <c r="F329" s="3"/>
      <c r="G329" s="4"/>
      <c r="H329" s="5"/>
      <c r="I329" s="1"/>
      <c r="L329" s="1"/>
      <c r="M329" s="1"/>
      <c r="N329" s="1"/>
    </row>
    <row r="330" spans="1:14" x14ac:dyDescent="0.25">
      <c r="A330" s="1"/>
      <c r="B330" s="2"/>
      <c r="C330" s="2"/>
      <c r="D330" s="3"/>
      <c r="E330" s="1"/>
      <c r="F330" s="3"/>
      <c r="G330" s="4"/>
      <c r="H330" s="5"/>
      <c r="I330" s="1"/>
      <c r="L330" s="1"/>
      <c r="M330" s="1"/>
      <c r="N330" s="1"/>
    </row>
    <row r="331" spans="1:14" x14ac:dyDescent="0.25">
      <c r="A331" s="1"/>
      <c r="B331" s="2"/>
      <c r="C331" s="2"/>
      <c r="D331" s="3"/>
      <c r="E331" s="1"/>
      <c r="F331" s="3"/>
      <c r="G331" s="4"/>
      <c r="H331" s="5"/>
      <c r="I331" s="1"/>
      <c r="L331" s="1"/>
      <c r="M331" s="1"/>
      <c r="N331" s="1"/>
    </row>
    <row r="332" spans="1:14" x14ac:dyDescent="0.25">
      <c r="A332" s="1"/>
      <c r="B332" s="2"/>
      <c r="C332" s="2"/>
      <c r="D332" s="3"/>
      <c r="E332" s="1"/>
      <c r="F332" s="3"/>
      <c r="G332" s="4"/>
      <c r="H332" s="5"/>
      <c r="I332" s="1"/>
      <c r="L332" s="1"/>
      <c r="M332" s="1"/>
      <c r="N332" s="1"/>
    </row>
    <row r="333" spans="1:14" x14ac:dyDescent="0.25">
      <c r="A333" s="1"/>
      <c r="B333" s="2"/>
      <c r="C333" s="2"/>
      <c r="D333" s="3"/>
      <c r="E333" s="1"/>
      <c r="F333" s="3"/>
      <c r="G333" s="4"/>
      <c r="H333" s="5"/>
      <c r="I333" s="1"/>
      <c r="L333" s="1"/>
      <c r="M333" s="1"/>
      <c r="N333" s="1"/>
    </row>
    <row r="334" spans="1:14" x14ac:dyDescent="0.25">
      <c r="A334" s="1"/>
      <c r="B334" s="2"/>
      <c r="C334" s="2"/>
      <c r="D334" s="3"/>
      <c r="E334" s="1"/>
      <c r="F334" s="3"/>
      <c r="G334" s="4"/>
      <c r="H334" s="5"/>
      <c r="I334" s="1"/>
      <c r="L334" s="1"/>
      <c r="M334" s="1"/>
      <c r="N334" s="1"/>
    </row>
    <row r="335" spans="1:14" x14ac:dyDescent="0.25">
      <c r="A335" s="1"/>
      <c r="B335" s="2"/>
      <c r="C335" s="2"/>
      <c r="D335" s="3"/>
      <c r="E335" s="1"/>
      <c r="F335" s="3"/>
      <c r="G335" s="4"/>
      <c r="H335" s="5"/>
      <c r="I335" s="1"/>
      <c r="L335" s="1"/>
      <c r="M335" s="1"/>
      <c r="N335" s="1"/>
    </row>
    <row r="336" spans="1:14" x14ac:dyDescent="0.25">
      <c r="A336" s="1"/>
      <c r="B336" s="2"/>
      <c r="C336" s="2"/>
      <c r="D336" s="3"/>
      <c r="E336" s="1"/>
      <c r="F336" s="3"/>
      <c r="G336" s="4"/>
      <c r="H336" s="5"/>
      <c r="I336" s="1"/>
      <c r="L336" s="1"/>
      <c r="M336" s="1"/>
      <c r="N336" s="1"/>
    </row>
    <row r="337" spans="1:14" x14ac:dyDescent="0.25">
      <c r="A337" s="1"/>
      <c r="B337" s="2"/>
      <c r="C337" s="2"/>
      <c r="D337" s="3"/>
      <c r="E337" s="1"/>
      <c r="F337" s="3"/>
      <c r="G337" s="4"/>
      <c r="H337" s="5"/>
      <c r="I337" s="1"/>
      <c r="L337" s="1"/>
      <c r="M337" s="1"/>
      <c r="N337" s="1"/>
    </row>
    <row r="338" spans="1:14" x14ac:dyDescent="0.25">
      <c r="A338" s="1"/>
      <c r="B338" s="2"/>
      <c r="C338" s="2"/>
      <c r="D338" s="3"/>
      <c r="E338" s="1"/>
      <c r="F338" s="3"/>
      <c r="G338" s="4"/>
      <c r="H338" s="5"/>
      <c r="I338" s="1"/>
      <c r="L338" s="1"/>
      <c r="M338" s="1"/>
      <c r="N338" s="1"/>
    </row>
    <row r="339" spans="1:14" x14ac:dyDescent="0.25">
      <c r="A339" s="1"/>
      <c r="B339" s="2"/>
      <c r="C339" s="2"/>
      <c r="D339" s="3"/>
      <c r="E339" s="1"/>
      <c r="F339" s="3"/>
      <c r="G339" s="4"/>
      <c r="H339" s="5"/>
      <c r="I339" s="1"/>
      <c r="L339" s="1"/>
      <c r="M339" s="1"/>
      <c r="N339" s="1"/>
    </row>
    <row r="340" spans="1:14" x14ac:dyDescent="0.25">
      <c r="A340" s="1"/>
      <c r="B340" s="2"/>
      <c r="C340" s="2"/>
      <c r="D340" s="3"/>
      <c r="E340" s="1"/>
      <c r="F340" s="3"/>
      <c r="G340" s="4"/>
      <c r="H340" s="5"/>
      <c r="I340" s="1"/>
      <c r="L340" s="1"/>
      <c r="M340" s="1"/>
      <c r="N340" s="1"/>
    </row>
    <row r="341" spans="1:14" x14ac:dyDescent="0.25">
      <c r="A341" s="1"/>
      <c r="B341" s="2"/>
      <c r="C341" s="2"/>
      <c r="D341" s="3"/>
      <c r="E341" s="1"/>
      <c r="F341" s="3"/>
      <c r="G341" s="4"/>
      <c r="H341" s="5"/>
      <c r="I341" s="1"/>
      <c r="L341" s="1"/>
      <c r="M341" s="1"/>
      <c r="N341" s="1"/>
    </row>
    <row r="342" spans="1:14" x14ac:dyDescent="0.25">
      <c r="A342" s="1"/>
      <c r="B342" s="2"/>
      <c r="C342" s="2"/>
      <c r="D342" s="3"/>
      <c r="E342" s="1"/>
      <c r="F342" s="3"/>
      <c r="G342" s="4"/>
      <c r="H342" s="5"/>
      <c r="I342" s="1"/>
      <c r="L342" s="1"/>
      <c r="M342" s="1"/>
      <c r="N342" s="1"/>
    </row>
    <row r="343" spans="1:14" x14ac:dyDescent="0.25">
      <c r="A343" s="1"/>
      <c r="B343" s="2"/>
      <c r="C343" s="2"/>
      <c r="D343" s="3"/>
      <c r="E343" s="1"/>
      <c r="F343" s="3"/>
      <c r="G343" s="4"/>
      <c r="H343" s="5"/>
      <c r="I343" s="1"/>
      <c r="L343" s="1"/>
      <c r="M343" s="1"/>
      <c r="N343" s="1"/>
    </row>
    <row r="344" spans="1:14" x14ac:dyDescent="0.25">
      <c r="A344" s="1"/>
      <c r="B344" s="2"/>
      <c r="C344" s="2"/>
      <c r="D344" s="3"/>
      <c r="E344" s="1"/>
      <c r="F344" s="3"/>
      <c r="G344" s="4"/>
      <c r="H344" s="5"/>
      <c r="I344" s="1"/>
      <c r="L344" s="1"/>
      <c r="M344" s="1"/>
      <c r="N344" s="1"/>
    </row>
    <row r="345" spans="1:14" x14ac:dyDescent="0.25">
      <c r="A345" s="1"/>
      <c r="B345" s="2"/>
      <c r="C345" s="2"/>
      <c r="D345" s="3"/>
      <c r="E345" s="1"/>
      <c r="F345" s="3"/>
      <c r="G345" s="4"/>
      <c r="H345" s="5"/>
      <c r="I345" s="1"/>
      <c r="L345" s="1"/>
      <c r="M345" s="1"/>
      <c r="N345" s="1"/>
    </row>
    <row r="346" spans="1:14" x14ac:dyDescent="0.25">
      <c r="A346" s="1"/>
      <c r="B346" s="2"/>
      <c r="C346" s="2"/>
      <c r="D346" s="3"/>
      <c r="E346" s="1"/>
      <c r="F346" s="3"/>
      <c r="G346" s="4"/>
      <c r="H346" s="5"/>
      <c r="I346" s="1"/>
      <c r="L346" s="1"/>
      <c r="M346" s="1"/>
      <c r="N346" s="1"/>
    </row>
    <row r="347" spans="1:14" x14ac:dyDescent="0.25">
      <c r="A347" s="1"/>
      <c r="B347" s="2"/>
      <c r="C347" s="2"/>
      <c r="D347" s="3"/>
      <c r="E347" s="1"/>
      <c r="F347" s="3"/>
      <c r="G347" s="4"/>
      <c r="H347" s="5"/>
      <c r="I347" s="1"/>
      <c r="L347" s="1"/>
      <c r="M347" s="1"/>
      <c r="N347" s="1"/>
    </row>
    <row r="348" spans="1:14" x14ac:dyDescent="0.25">
      <c r="A348" s="1"/>
      <c r="B348" s="2"/>
      <c r="C348" s="2"/>
      <c r="D348" s="3"/>
      <c r="E348" s="1"/>
      <c r="F348" s="3"/>
      <c r="G348" s="4"/>
      <c r="H348" s="5"/>
      <c r="I348" s="1"/>
      <c r="L348" s="1"/>
      <c r="M348" s="1"/>
      <c r="N348" s="1"/>
    </row>
    <row r="349" spans="1:14" x14ac:dyDescent="0.25">
      <c r="A349" s="1"/>
      <c r="B349" s="2"/>
      <c r="C349" s="2"/>
      <c r="D349" s="3"/>
      <c r="E349" s="1"/>
      <c r="F349" s="3"/>
      <c r="G349" s="4"/>
      <c r="H349" s="5"/>
      <c r="I349" s="1"/>
      <c r="L349" s="1"/>
      <c r="M349" s="1"/>
      <c r="N349" s="1"/>
    </row>
    <row r="350" spans="1:14" x14ac:dyDescent="0.25">
      <c r="A350" s="1"/>
      <c r="B350" s="2"/>
      <c r="C350" s="2"/>
      <c r="D350" s="3"/>
      <c r="E350" s="1"/>
      <c r="F350" s="3"/>
      <c r="G350" s="4"/>
      <c r="H350" s="5"/>
      <c r="I350" s="1"/>
      <c r="L350" s="1"/>
      <c r="M350" s="1"/>
      <c r="N350" s="1"/>
    </row>
    <row r="351" spans="1:14" x14ac:dyDescent="0.25">
      <c r="A351" s="1"/>
      <c r="B351" s="2"/>
      <c r="C351" s="2"/>
      <c r="D351" s="3"/>
      <c r="E351" s="1"/>
      <c r="F351" s="3"/>
      <c r="G351" s="4"/>
      <c r="H351" s="5"/>
      <c r="I351" s="1"/>
      <c r="L351" s="1"/>
      <c r="M351" s="1"/>
      <c r="N351" s="1"/>
    </row>
    <row r="352" spans="1:14" x14ac:dyDescent="0.25">
      <c r="A352" s="1"/>
      <c r="B352" s="2"/>
      <c r="C352" s="2"/>
      <c r="D352" s="3"/>
      <c r="E352" s="1"/>
      <c r="F352" s="3"/>
      <c r="G352" s="4"/>
      <c r="H352" s="5"/>
      <c r="I352" s="1"/>
      <c r="L352" s="1"/>
      <c r="M352" s="1"/>
      <c r="N352" s="1"/>
    </row>
    <row r="353" spans="1:14" x14ac:dyDescent="0.25">
      <c r="A353" s="1"/>
      <c r="B353" s="2"/>
      <c r="C353" s="2"/>
      <c r="D353" s="3"/>
      <c r="E353" s="1"/>
      <c r="F353" s="3"/>
      <c r="G353" s="4"/>
      <c r="H353" s="5"/>
      <c r="I353" s="1"/>
      <c r="L353" s="1"/>
      <c r="M353" s="1"/>
      <c r="N353" s="1"/>
    </row>
    <row r="354" spans="1:14" x14ac:dyDescent="0.25">
      <c r="I354" s="13"/>
      <c r="L354" s="13"/>
      <c r="M354" s="13"/>
      <c r="N354" s="13"/>
    </row>
    <row r="355" spans="1:14" x14ac:dyDescent="0.25">
      <c r="I355" s="13"/>
      <c r="L355" s="13"/>
      <c r="M355" s="13"/>
      <c r="N355" s="13"/>
    </row>
    <row r="356" spans="1:14" x14ac:dyDescent="0.25">
      <c r="I356" s="13"/>
      <c r="L356" s="13"/>
      <c r="M356" s="13"/>
      <c r="N356" s="13"/>
    </row>
    <row r="357" spans="1:14" x14ac:dyDescent="0.25">
      <c r="I357" s="13"/>
      <c r="L357" s="13"/>
      <c r="M357" s="13"/>
      <c r="N357" s="13"/>
    </row>
    <row r="358" spans="1:14" x14ac:dyDescent="0.25">
      <c r="I358" s="13"/>
      <c r="L358" s="13"/>
      <c r="M358" s="13"/>
      <c r="N358" s="13"/>
    </row>
    <row r="359" spans="1:14" x14ac:dyDescent="0.25">
      <c r="I359" s="13"/>
      <c r="L359" s="13"/>
      <c r="M359" s="13"/>
      <c r="N359" s="13"/>
    </row>
    <row r="360" spans="1:14" x14ac:dyDescent="0.25">
      <c r="I360" s="13"/>
      <c r="L360" s="13"/>
      <c r="M360" s="13"/>
      <c r="N360" s="13"/>
    </row>
    <row r="361" spans="1:14" x14ac:dyDescent="0.25">
      <c r="I361" s="13"/>
      <c r="L361" s="13"/>
      <c r="M361" s="13"/>
      <c r="N361" s="13"/>
    </row>
    <row r="362" spans="1:14" x14ac:dyDescent="0.25">
      <c r="I362" s="13"/>
      <c r="L362" s="13"/>
      <c r="M362" s="13"/>
      <c r="N362" s="13"/>
    </row>
    <row r="363" spans="1:14" x14ac:dyDescent="0.25">
      <c r="I363" s="13"/>
      <c r="L363" s="13"/>
      <c r="M363" s="13"/>
      <c r="N363" s="13"/>
    </row>
    <row r="364" spans="1:14" x14ac:dyDescent="0.25">
      <c r="I364" s="13"/>
      <c r="L364" s="13"/>
      <c r="M364" s="13"/>
      <c r="N364" s="13"/>
    </row>
    <row r="365" spans="1:14" x14ac:dyDescent="0.25">
      <c r="I365" s="13"/>
      <c r="L365" s="13"/>
      <c r="M365" s="13"/>
      <c r="N365" s="13"/>
    </row>
    <row r="366" spans="1:14" x14ac:dyDescent="0.25">
      <c r="I366" s="13"/>
      <c r="L366" s="13"/>
      <c r="M366" s="13"/>
      <c r="N366" s="13"/>
    </row>
    <row r="367" spans="1:14" x14ac:dyDescent="0.25">
      <c r="I367" s="13"/>
      <c r="L367" s="13"/>
      <c r="M367" s="13"/>
      <c r="N367" s="13"/>
    </row>
    <row r="368" spans="1:14" x14ac:dyDescent="0.25">
      <c r="I368" s="13"/>
      <c r="L368" s="13"/>
      <c r="M368" s="13"/>
      <c r="N368" s="13"/>
    </row>
    <row r="369" spans="9:14" x14ac:dyDescent="0.25">
      <c r="I369" s="13"/>
      <c r="L369" s="13"/>
      <c r="M369" s="13"/>
      <c r="N369" s="13"/>
    </row>
    <row r="370" spans="9:14" x14ac:dyDescent="0.25">
      <c r="I370" s="13"/>
      <c r="L370" s="13"/>
      <c r="M370" s="13"/>
      <c r="N370" s="13"/>
    </row>
    <row r="371" spans="9:14" x14ac:dyDescent="0.25">
      <c r="I371" s="13"/>
      <c r="L371" s="13"/>
      <c r="M371" s="13"/>
      <c r="N371" s="13"/>
    </row>
    <row r="372" spans="9:14" x14ac:dyDescent="0.25">
      <c r="I372" s="13"/>
      <c r="L372" s="13"/>
      <c r="M372" s="13"/>
      <c r="N372" s="13"/>
    </row>
    <row r="373" spans="9:14" x14ac:dyDescent="0.25">
      <c r="I373" s="13"/>
      <c r="L373" s="13"/>
      <c r="M373" s="13"/>
      <c r="N373" s="13"/>
    </row>
    <row r="374" spans="9:14" x14ac:dyDescent="0.25">
      <c r="I374" s="13"/>
      <c r="L374" s="13"/>
      <c r="M374" s="13"/>
      <c r="N374" s="13"/>
    </row>
    <row r="375" spans="9:14" x14ac:dyDescent="0.25">
      <c r="I375" s="13"/>
      <c r="L375" s="13"/>
      <c r="M375" s="13"/>
      <c r="N375" s="13"/>
    </row>
    <row r="376" spans="9:14" x14ac:dyDescent="0.25">
      <c r="I376" s="13"/>
      <c r="L376" s="13"/>
      <c r="M376" s="13"/>
      <c r="N376" s="13"/>
    </row>
    <row r="377" spans="9:14" x14ac:dyDescent="0.25">
      <c r="I377" s="13"/>
      <c r="L377" s="13"/>
      <c r="M377" s="13"/>
      <c r="N377" s="13"/>
    </row>
    <row r="378" spans="9:14" x14ac:dyDescent="0.25">
      <c r="I378" s="13"/>
      <c r="L378" s="13"/>
      <c r="M378" s="13"/>
      <c r="N378" s="13"/>
    </row>
    <row r="379" spans="9:14" x14ac:dyDescent="0.25">
      <c r="I379" s="13"/>
      <c r="L379" s="13"/>
      <c r="M379" s="13"/>
      <c r="N379" s="13"/>
    </row>
    <row r="380" spans="9:14" x14ac:dyDescent="0.25">
      <c r="I380" s="13"/>
      <c r="L380" s="13"/>
      <c r="M380" s="13"/>
      <c r="N380" s="13"/>
    </row>
    <row r="381" spans="9:14" x14ac:dyDescent="0.25">
      <c r="I381" s="13"/>
      <c r="L381" s="13"/>
      <c r="M381" s="13"/>
      <c r="N381" s="13"/>
    </row>
    <row r="382" spans="9:14" x14ac:dyDescent="0.25">
      <c r="I382" s="13"/>
      <c r="L382" s="13"/>
      <c r="M382" s="13"/>
      <c r="N382" s="13"/>
    </row>
    <row r="383" spans="9:14" x14ac:dyDescent="0.25">
      <c r="I383" s="13"/>
      <c r="L383" s="13"/>
      <c r="M383" s="13"/>
      <c r="N383" s="13"/>
    </row>
    <row r="384" spans="9:14" x14ac:dyDescent="0.25">
      <c r="I384" s="13"/>
      <c r="L384" s="13"/>
      <c r="M384" s="13"/>
      <c r="N384" s="13"/>
    </row>
    <row r="385" spans="9:14" x14ac:dyDescent="0.25">
      <c r="I385" s="13"/>
      <c r="L385" s="13"/>
      <c r="M385" s="13"/>
      <c r="N385" s="13"/>
    </row>
    <row r="386" spans="9:14" x14ac:dyDescent="0.25">
      <c r="I386" s="13"/>
      <c r="L386" s="13"/>
      <c r="M386" s="13"/>
      <c r="N386" s="13"/>
    </row>
    <row r="387" spans="9:14" x14ac:dyDescent="0.25">
      <c r="I387" s="13"/>
      <c r="L387" s="13"/>
      <c r="M387" s="13"/>
      <c r="N387" s="13"/>
    </row>
    <row r="388" spans="9:14" x14ac:dyDescent="0.25">
      <c r="I388" s="13"/>
      <c r="L388" s="13"/>
      <c r="M388" s="13"/>
      <c r="N388" s="13"/>
    </row>
    <row r="389" spans="9:14" x14ac:dyDescent="0.25">
      <c r="I389" s="13"/>
      <c r="L389" s="13"/>
      <c r="M389" s="13"/>
      <c r="N389" s="13"/>
    </row>
    <row r="390" spans="9:14" x14ac:dyDescent="0.25">
      <c r="I390" s="13"/>
      <c r="L390" s="13"/>
      <c r="M390" s="13"/>
      <c r="N390" s="13"/>
    </row>
    <row r="391" spans="9:14" x14ac:dyDescent="0.25">
      <c r="I391" s="13"/>
      <c r="L391" s="13"/>
      <c r="M391" s="13"/>
      <c r="N391" s="13"/>
    </row>
    <row r="392" spans="9:14" x14ac:dyDescent="0.25">
      <c r="I392" s="13"/>
      <c r="L392" s="13"/>
      <c r="M392" s="13"/>
      <c r="N392" s="13"/>
    </row>
    <row r="393" spans="9:14" x14ac:dyDescent="0.25">
      <c r="I393" s="13"/>
      <c r="L393" s="13"/>
      <c r="M393" s="13"/>
      <c r="N393" s="13"/>
    </row>
    <row r="394" spans="9:14" x14ac:dyDescent="0.25">
      <c r="I394" s="13"/>
      <c r="L394" s="13"/>
      <c r="M394" s="13"/>
      <c r="N394" s="13"/>
    </row>
    <row r="395" spans="9:14" x14ac:dyDescent="0.25">
      <c r="I395" s="13"/>
      <c r="L395" s="13"/>
      <c r="M395" s="13"/>
      <c r="N395" s="13"/>
    </row>
    <row r="396" spans="9:14" x14ac:dyDescent="0.25">
      <c r="I396" s="13"/>
      <c r="L396" s="13"/>
      <c r="M396" s="13"/>
      <c r="N396" s="13"/>
    </row>
    <row r="397" spans="9:14" x14ac:dyDescent="0.25">
      <c r="I397" s="13"/>
      <c r="L397" s="13"/>
      <c r="M397" s="13"/>
      <c r="N397" s="13"/>
    </row>
    <row r="398" spans="9:14" x14ac:dyDescent="0.25">
      <c r="I398" s="13"/>
      <c r="L398" s="13"/>
      <c r="M398" s="13"/>
      <c r="N398" s="13"/>
    </row>
    <row r="399" spans="9:14" x14ac:dyDescent="0.25">
      <c r="I399" s="13"/>
      <c r="L399" s="13"/>
      <c r="M399" s="13"/>
      <c r="N399" s="13"/>
    </row>
    <row r="400" spans="9:14" x14ac:dyDescent="0.25">
      <c r="I400" s="13"/>
      <c r="L400" s="13"/>
      <c r="M400" s="13"/>
      <c r="N400" s="13"/>
    </row>
    <row r="401" spans="9:14" x14ac:dyDescent="0.25">
      <c r="I401" s="13"/>
      <c r="L401" s="13"/>
      <c r="M401" s="13"/>
      <c r="N401" s="13"/>
    </row>
    <row r="402" spans="9:14" x14ac:dyDescent="0.25">
      <c r="I402" s="13"/>
      <c r="L402" s="13"/>
      <c r="M402" s="13"/>
      <c r="N402" s="13"/>
    </row>
    <row r="403" spans="9:14" x14ac:dyDescent="0.25">
      <c r="I403" s="13"/>
      <c r="L403" s="13"/>
      <c r="M403" s="13"/>
      <c r="N403" s="13"/>
    </row>
    <row r="404" spans="9:14" x14ac:dyDescent="0.25">
      <c r="I404" s="13"/>
      <c r="L404" s="13"/>
      <c r="M404" s="13"/>
      <c r="N404" s="13"/>
    </row>
    <row r="405" spans="9:14" x14ac:dyDescent="0.25">
      <c r="I405" s="13"/>
      <c r="L405" s="13"/>
      <c r="M405" s="13"/>
      <c r="N405" s="13"/>
    </row>
    <row r="406" spans="9:14" x14ac:dyDescent="0.25">
      <c r="I406" s="13"/>
      <c r="L406" s="13"/>
      <c r="M406" s="13"/>
      <c r="N406" s="13"/>
    </row>
    <row r="407" spans="9:14" x14ac:dyDescent="0.25">
      <c r="I407" s="13"/>
      <c r="L407" s="13"/>
      <c r="M407" s="13"/>
      <c r="N407" s="13"/>
    </row>
    <row r="408" spans="9:14" x14ac:dyDescent="0.25">
      <c r="I408" s="13"/>
      <c r="L408" s="13"/>
      <c r="M408" s="13"/>
      <c r="N408" s="13"/>
    </row>
    <row r="409" spans="9:14" x14ac:dyDescent="0.25">
      <c r="I409" s="13"/>
      <c r="L409" s="13"/>
      <c r="M409" s="13"/>
      <c r="N409" s="13"/>
    </row>
    <row r="410" spans="9:14" x14ac:dyDescent="0.25">
      <c r="I410" s="13"/>
      <c r="L410" s="13"/>
      <c r="M410" s="13"/>
      <c r="N410" s="13"/>
    </row>
    <row r="411" spans="9:14" x14ac:dyDescent="0.25">
      <c r="I411" s="13"/>
      <c r="L411" s="13"/>
      <c r="M411" s="13"/>
      <c r="N411" s="13"/>
    </row>
    <row r="412" spans="9:14" x14ac:dyDescent="0.25">
      <c r="I412" s="13"/>
      <c r="L412" s="13"/>
      <c r="M412" s="13"/>
      <c r="N412" s="13"/>
    </row>
    <row r="413" spans="9:14" x14ac:dyDescent="0.25">
      <c r="I413" s="13"/>
      <c r="L413" s="13"/>
      <c r="M413" s="13"/>
      <c r="N413" s="13"/>
    </row>
    <row r="414" spans="9:14" x14ac:dyDescent="0.25">
      <c r="I414" s="13"/>
      <c r="L414" s="13"/>
      <c r="M414" s="13"/>
      <c r="N414" s="13"/>
    </row>
    <row r="415" spans="9:14" x14ac:dyDescent="0.25">
      <c r="I415" s="13"/>
      <c r="L415" s="13"/>
      <c r="M415" s="13"/>
      <c r="N415" s="13"/>
    </row>
    <row r="416" spans="9:14" x14ac:dyDescent="0.25">
      <c r="I416" s="13"/>
      <c r="L416" s="13"/>
      <c r="M416" s="13"/>
      <c r="N416" s="13"/>
    </row>
    <row r="417" spans="9:14" x14ac:dyDescent="0.25">
      <c r="I417" s="13"/>
      <c r="L417" s="13"/>
      <c r="M417" s="13"/>
      <c r="N417" s="13"/>
    </row>
    <row r="418" spans="9:14" x14ac:dyDescent="0.25">
      <c r="I418" s="13"/>
      <c r="L418" s="13"/>
      <c r="M418" s="13"/>
      <c r="N418" s="13"/>
    </row>
    <row r="419" spans="9:14" x14ac:dyDescent="0.25">
      <c r="I419" s="13"/>
      <c r="L419" s="13"/>
      <c r="M419" s="13"/>
      <c r="N419" s="13"/>
    </row>
    <row r="420" spans="9:14" x14ac:dyDescent="0.25">
      <c r="I420" s="13"/>
      <c r="L420" s="13"/>
      <c r="M420" s="13"/>
      <c r="N420" s="13"/>
    </row>
    <row r="421" spans="9:14" x14ac:dyDescent="0.25">
      <c r="I421" s="13"/>
      <c r="L421" s="13"/>
      <c r="M421" s="13"/>
      <c r="N421" s="13"/>
    </row>
    <row r="422" spans="9:14" x14ac:dyDescent="0.25">
      <c r="I422" s="13"/>
      <c r="L422" s="13"/>
      <c r="M422" s="13"/>
      <c r="N422" s="13"/>
    </row>
    <row r="423" spans="9:14" x14ac:dyDescent="0.25">
      <c r="I423" s="13"/>
      <c r="L423" s="13"/>
      <c r="M423" s="13"/>
      <c r="N423" s="13"/>
    </row>
    <row r="424" spans="9:14" x14ac:dyDescent="0.25">
      <c r="I424" s="13"/>
      <c r="L424" s="13"/>
      <c r="M424" s="13"/>
      <c r="N424" s="13"/>
    </row>
  </sheetData>
  <mergeCells count="1">
    <mergeCell ref="E4:G4"/>
  </mergeCells>
  <printOptions horizontalCentered="1"/>
  <pageMargins left="0.59055118110236227" right="0.59055118110236227" top="0.19685039370078741" bottom="0.19685039370078741" header="0" footer="0"/>
  <pageSetup paperSize="9" scale="65" orientation="landscape" r:id="rId1"/>
  <headerFooter>
    <oddFooter>&amp;LAllegato 1&amp;RComune di &amp;A</oddFooter>
  </headerFooter>
  <colBreaks count="2" manualBreakCount="2">
    <brk id="1" min="5" max="119" man="1"/>
    <brk id="7" max="11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Malonno</vt:lpstr>
      <vt:lpstr>Malonno!Area_stampa</vt:lpstr>
      <vt:lpstr>Malonno!Titoli_stampa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Mauri</dc:creator>
  <cp:lastModifiedBy>onofrio caforio</cp:lastModifiedBy>
  <cp:lastPrinted>2021-07-09T15:46:11Z</cp:lastPrinted>
  <dcterms:created xsi:type="dcterms:W3CDTF">2021-03-22T15:04:57Z</dcterms:created>
  <dcterms:modified xsi:type="dcterms:W3CDTF">2021-07-09T15:49:09Z</dcterms:modified>
</cp:coreProperties>
</file>