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Z:\_AFFARIGEN\SEGRETERIA\AMMINISTRAZIONE TRASPARENTE\AREE AMMINISTRAZIONE TRASPARENTE\.... DA SOSTITUIRE\indicatori\"/>
    </mc:Choice>
  </mc:AlternateContent>
  <xr:revisionPtr revIDLastSave="0" documentId="8_{41F65698-8A8A-40B6-9B6B-BB0F512493E5}" xr6:coauthVersionLast="47" xr6:coauthVersionMax="47" xr10:uidLastSave="{00000000-0000-0000-0000-000000000000}"/>
  <bookViews>
    <workbookView xWindow="-120" yWindow="-120" windowWidth="29040" windowHeight="15840" tabRatio="500" firstSheet="1" activeTab="4"/>
  </bookViews>
  <sheets>
    <sheet name="DATI_IND_SINT" sheetId="1" state="hidden" r:id="rId1"/>
    <sheet name="INDICATORI_SINTETICI" sheetId="2" r:id="rId2"/>
    <sheet name="INDICATORI_ANALITICI_ENTRATA" sheetId="3" r:id="rId3"/>
    <sheet name="INDICATORI_ANALITICI_USCITA" sheetId="4" r:id="rId4"/>
    <sheet name="QUADRO_SINOTTIC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E13" i="3"/>
  <c r="F13" i="3"/>
  <c r="G13" i="3"/>
  <c r="D20" i="3"/>
  <c r="E20" i="3"/>
  <c r="F20" i="3"/>
  <c r="G20" i="3"/>
  <c r="D27" i="3"/>
  <c r="E27" i="3"/>
  <c r="F27" i="3"/>
  <c r="G27" i="3"/>
  <c r="D34" i="3"/>
  <c r="E34" i="3"/>
  <c r="F34" i="3"/>
  <c r="G34" i="3"/>
  <c r="D40" i="3"/>
  <c r="E40" i="3"/>
  <c r="F40" i="3"/>
  <c r="G40" i="3"/>
  <c r="D46" i="3"/>
  <c r="E46" i="3"/>
  <c r="F46" i="3"/>
  <c r="G46" i="3"/>
  <c r="D49" i="3"/>
  <c r="D54" i="3" s="1"/>
  <c r="E49" i="3"/>
  <c r="E54" i="3" s="1"/>
  <c r="F49" i="3"/>
  <c r="F54" i="3" s="1"/>
  <c r="G49" i="3"/>
  <c r="D53" i="3"/>
  <c r="E53" i="3"/>
  <c r="F53" i="3"/>
  <c r="G53" i="3"/>
  <c r="G54" i="3" s="1"/>
  <c r="D21" i="4"/>
  <c r="E21" i="4"/>
  <c r="G21" i="4"/>
  <c r="H21" i="4"/>
  <c r="I21" i="4"/>
  <c r="J21" i="4"/>
  <c r="K21" i="4"/>
  <c r="L21" i="4"/>
  <c r="D25" i="4"/>
  <c r="E25" i="4"/>
  <c r="G25" i="4"/>
  <c r="H25" i="4"/>
  <c r="I25" i="4"/>
  <c r="J25" i="4"/>
  <c r="K25" i="4"/>
  <c r="L25" i="4"/>
  <c r="D29" i="4"/>
  <c r="E29" i="4"/>
  <c r="G29" i="4"/>
  <c r="H29" i="4"/>
  <c r="I29" i="4"/>
  <c r="J29" i="4"/>
  <c r="K29" i="4"/>
  <c r="L29" i="4"/>
  <c r="D37" i="4"/>
  <c r="E37" i="4"/>
  <c r="G37" i="4"/>
  <c r="H37" i="4"/>
  <c r="I37" i="4"/>
  <c r="J37" i="4"/>
  <c r="K37" i="4"/>
  <c r="L37" i="4"/>
  <c r="D41" i="4"/>
  <c r="E41" i="4"/>
  <c r="G41" i="4"/>
  <c r="H41" i="4"/>
  <c r="I41" i="4"/>
  <c r="J41" i="4"/>
  <c r="K41" i="4"/>
  <c r="L41" i="4"/>
  <c r="D45" i="4"/>
  <c r="E45" i="4"/>
  <c r="G45" i="4"/>
  <c r="H45" i="4"/>
  <c r="I45" i="4"/>
  <c r="J45" i="4"/>
  <c r="K45" i="4"/>
  <c r="L45" i="4"/>
  <c r="D48" i="4"/>
  <c r="E48" i="4"/>
  <c r="G48" i="4"/>
  <c r="H48" i="4"/>
  <c r="I48" i="4"/>
  <c r="J48" i="4"/>
  <c r="K48" i="4"/>
  <c r="L48" i="4"/>
  <c r="D52" i="4"/>
  <c r="E52" i="4"/>
  <c r="G52" i="4"/>
  <c r="H52" i="4"/>
  <c r="I52" i="4"/>
  <c r="J52" i="4"/>
  <c r="K52" i="4"/>
  <c r="L52" i="4"/>
  <c r="D62" i="4"/>
  <c r="E62" i="4"/>
  <c r="G62" i="4"/>
  <c r="H62" i="4"/>
  <c r="I62" i="4"/>
  <c r="J62" i="4"/>
  <c r="K62" i="4"/>
  <c r="L62" i="4"/>
  <c r="D69" i="4"/>
  <c r="E69" i="4"/>
  <c r="G69" i="4"/>
  <c r="H69" i="4"/>
  <c r="I69" i="4"/>
  <c r="J69" i="4"/>
  <c r="K69" i="4"/>
  <c r="L69" i="4"/>
  <c r="D73" i="4"/>
  <c r="E73" i="4"/>
  <c r="G73" i="4"/>
  <c r="H73" i="4"/>
  <c r="I73" i="4"/>
  <c r="J73" i="4"/>
  <c r="K73" i="4"/>
  <c r="L73" i="4"/>
  <c r="D84" i="4"/>
  <c r="E84" i="4"/>
  <c r="G84" i="4"/>
  <c r="H84" i="4"/>
  <c r="I84" i="4"/>
  <c r="J84" i="4"/>
  <c r="K84" i="4"/>
  <c r="L84" i="4"/>
  <c r="D93" i="4"/>
  <c r="E93" i="4"/>
  <c r="G93" i="4"/>
  <c r="H93" i="4"/>
  <c r="I93" i="4"/>
  <c r="J93" i="4"/>
  <c r="K93" i="4"/>
  <c r="L93" i="4"/>
  <c r="D99" i="4"/>
  <c r="E99" i="4"/>
  <c r="G99" i="4"/>
  <c r="H99" i="4"/>
  <c r="I99" i="4"/>
  <c r="J99" i="4"/>
  <c r="K99" i="4"/>
  <c r="L99" i="4"/>
  <c r="D104" i="4"/>
  <c r="E104" i="4"/>
  <c r="G104" i="4"/>
  <c r="H104" i="4"/>
  <c r="I104" i="4"/>
  <c r="J104" i="4"/>
  <c r="K104" i="4"/>
  <c r="L104" i="4"/>
  <c r="D108" i="4"/>
  <c r="E108" i="4"/>
  <c r="G108" i="4"/>
  <c r="H108" i="4"/>
  <c r="I108" i="4"/>
  <c r="J108" i="4"/>
  <c r="K108" i="4"/>
  <c r="L108" i="4"/>
  <c r="D111" i="4"/>
  <c r="E111" i="4"/>
  <c r="G111" i="4"/>
  <c r="H111" i="4"/>
  <c r="I111" i="4"/>
  <c r="J111" i="4"/>
  <c r="K111" i="4"/>
  <c r="L111" i="4"/>
  <c r="D114" i="4"/>
  <c r="E114" i="4"/>
  <c r="G114" i="4"/>
  <c r="H114" i="4"/>
  <c r="I114" i="4"/>
  <c r="J114" i="4"/>
  <c r="K114" i="4"/>
  <c r="L114" i="4"/>
  <c r="D117" i="4"/>
  <c r="E117" i="4"/>
  <c r="G117" i="4"/>
  <c r="H117" i="4"/>
  <c r="I117" i="4"/>
  <c r="J117" i="4"/>
  <c r="K117" i="4"/>
  <c r="L117" i="4"/>
  <c r="D122" i="4"/>
  <c r="E122" i="4"/>
  <c r="G122" i="4"/>
  <c r="H122" i="4"/>
  <c r="I122" i="4"/>
  <c r="J122" i="4"/>
  <c r="K122" i="4"/>
  <c r="L122" i="4"/>
  <c r="D126" i="4"/>
  <c r="E126" i="4"/>
  <c r="G126" i="4"/>
  <c r="H126" i="4"/>
  <c r="I126" i="4"/>
  <c r="J126" i="4"/>
  <c r="K126" i="4"/>
  <c r="L126" i="4"/>
  <c r="D129" i="4"/>
  <c r="E129" i="4"/>
  <c r="G129" i="4"/>
  <c r="H129" i="4"/>
  <c r="I129" i="4"/>
  <c r="J129" i="4"/>
  <c r="K129" i="4"/>
  <c r="L129" i="4"/>
  <c r="D133" i="4"/>
  <c r="E133" i="4"/>
  <c r="G133" i="4"/>
  <c r="H133" i="4"/>
  <c r="I133" i="4"/>
  <c r="J133" i="4"/>
  <c r="K133" i="4"/>
  <c r="L133" i="4"/>
  <c r="E9" i="2"/>
  <c r="F9" i="2"/>
  <c r="G9" i="2"/>
  <c r="E11" i="2"/>
  <c r="F11" i="2"/>
  <c r="G11" i="2"/>
  <c r="E12" i="2"/>
  <c r="F12" i="2"/>
  <c r="G12" i="2"/>
  <c r="E13" i="2"/>
  <c r="F13" i="2"/>
  <c r="G13" i="2"/>
  <c r="E14" i="2"/>
  <c r="F14" i="2"/>
  <c r="G14" i="2"/>
  <c r="E16" i="2"/>
  <c r="F16" i="2"/>
  <c r="G16" i="2"/>
  <c r="E17" i="2"/>
  <c r="F17" i="2"/>
  <c r="G17" i="2"/>
  <c r="E18" i="2"/>
  <c r="F18" i="2"/>
  <c r="G18" i="2"/>
  <c r="E19" i="2"/>
  <c r="F19" i="2"/>
  <c r="G19" i="2"/>
  <c r="E21" i="2"/>
  <c r="F21" i="2"/>
  <c r="G21" i="2"/>
  <c r="E23" i="2"/>
  <c r="F23" i="2"/>
  <c r="G23" i="2"/>
  <c r="E24" i="2"/>
  <c r="F24" i="2"/>
  <c r="G24" i="2"/>
  <c r="E25" i="2"/>
  <c r="F25" i="2"/>
  <c r="G25" i="2"/>
  <c r="E27" i="2"/>
  <c r="F27" i="2"/>
  <c r="G27" i="2"/>
  <c r="E28" i="2"/>
  <c r="F28" i="2"/>
  <c r="G28" i="2"/>
  <c r="E29" i="2"/>
  <c r="F29" i="2"/>
  <c r="G29" i="2"/>
  <c r="E30" i="2"/>
  <c r="F30" i="2"/>
  <c r="G30" i="2"/>
  <c r="E31" i="2"/>
  <c r="F31" i="2"/>
  <c r="G31" i="2"/>
  <c r="E32" i="2"/>
  <c r="F32" i="2"/>
  <c r="G32" i="2"/>
  <c r="E33" i="2"/>
  <c r="F33" i="2"/>
  <c r="G33" i="2"/>
  <c r="E35" i="2"/>
  <c r="F35" i="2"/>
  <c r="G35" i="2"/>
  <c r="E36" i="2"/>
  <c r="F36" i="2"/>
  <c r="G36" i="2"/>
  <c r="E38" i="2"/>
  <c r="F38" i="2"/>
  <c r="G38" i="2"/>
  <c r="E39" i="2"/>
  <c r="F39" i="2"/>
  <c r="G39" i="2"/>
  <c r="E40" i="2"/>
  <c r="F40" i="2"/>
  <c r="G40" i="2"/>
  <c r="E42" i="2"/>
  <c r="F42" i="2"/>
  <c r="G42" i="2"/>
  <c r="E43" i="2"/>
  <c r="F43" i="2"/>
  <c r="G43" i="2"/>
  <c r="E44" i="2"/>
  <c r="F44" i="2"/>
  <c r="G44" i="2"/>
  <c r="E45" i="2"/>
  <c r="F45" i="2"/>
  <c r="G45" i="2"/>
  <c r="E47" i="2"/>
  <c r="F47" i="2"/>
  <c r="G47" i="2"/>
  <c r="E48" i="2"/>
  <c r="F48" i="2"/>
  <c r="G48" i="2"/>
  <c r="E49" i="2"/>
  <c r="F49" i="2"/>
  <c r="G49" i="2"/>
  <c r="E51" i="2"/>
  <c r="F51" i="2"/>
  <c r="G51" i="2"/>
  <c r="E53" i="2"/>
  <c r="F53" i="2"/>
  <c r="G53" i="2"/>
  <c r="E54" i="2"/>
  <c r="F54" i="2"/>
  <c r="G54" i="2"/>
</calcChain>
</file>

<file path=xl/sharedStrings.xml><?xml version="1.0" encoding="utf-8"?>
<sst xmlns="http://schemas.openxmlformats.org/spreadsheetml/2006/main" count="905" uniqueCount="670">
  <si>
    <t>COD</t>
  </si>
  <si>
    <t>NUM_01</t>
  </si>
  <si>
    <t>NUM_02</t>
  </si>
  <si>
    <t>NUM_03</t>
  </si>
  <si>
    <t>ORD.</t>
  </si>
  <si>
    <t>DESCRIZIONE</t>
  </si>
  <si>
    <t>ANNO 1</t>
  </si>
  <si>
    <t>ANNO 2</t>
  </si>
  <si>
    <t>ANNO 3</t>
  </si>
  <si>
    <t>Disavanzo iscritto in spesa</t>
  </si>
  <si>
    <t>Stanziamenti competenza uscita Titolo 1 Macroaggr. 1</t>
  </si>
  <si>
    <t>Stanziamenti competenza uscita Titolo 1 Macroaggr. 7</t>
  </si>
  <si>
    <t>Stanziamenti competenza uscita Titolo 4</t>
  </si>
  <si>
    <t>Stanziamenti competenza su pdc 1.02.01.01.000 IRAP</t>
  </si>
  <si>
    <t>FPV Entrata Titolo 1 Macroaggregato 1</t>
  </si>
  <si>
    <t>FPV Spesa Titolo 1 Macoraggregato 1</t>
  </si>
  <si>
    <t>Stanziamenti competenza entrata Titolo 1, 2, 3</t>
  </si>
  <si>
    <t>Media accertamenti Tit.1-2-3 nei tre esercizi precedenti</t>
  </si>
  <si>
    <t>Media incassi Tit.1-2-3 nei tre esercizi precedenti</t>
  </si>
  <si>
    <t>Stanziamenti di cassa entrata Titolo 1, 2, 3</t>
  </si>
  <si>
    <t>Media accertamenti pdc E.1.01.00.00.000 (Tributi) - E.1.01.04.00.000 (Compart.tributi) + E.3.00.00.00.000 (Entr. extratrib.) nei tre esercizi precedenti</t>
  </si>
  <si>
    <t>Media incassi pdc E.1.01.00.00.000 (Tributi) - E.1.01.04.00.000 (Compart.tributi) + E.3.00.00.00.000 (Entr. extratrib.) nei tre esercizi precedenti</t>
  </si>
  <si>
    <t>Stanziamenti competenza uscita Titolo 1</t>
  </si>
  <si>
    <t>Spesa personale fisso (pdc 1.01.01.01.004, 1.01.01.01.008) + Straordinario (pdc 1.01.01.01.003, 1.01.01.01.007)</t>
  </si>
  <si>
    <t>Spesa personale flessibile (pdc 1.03.02.10.000, 1.03.02.12.000)</t>
  </si>
  <si>
    <t>Popolazione residente al 01.01</t>
  </si>
  <si>
    <t>Stanziamenti (pdc U.1.03.02.15.000 'Contratti di servizio pubblico' + pdc U.1.04.03.01.000 'Trasferimenti correnti a imprese controllate' + pdc U.1.04.03.02.000 'Trasferimenti correnti a altre imprese partecipate' al netto FPV</t>
  </si>
  <si>
    <t>Stanziamenti competenza uscita Titolo 1 al netto FPV</t>
  </si>
  <si>
    <t>Stanziamenti Interessi passivi su anticipazioni di tesoreria (pdc 1.07.06.04.000)</t>
  </si>
  <si>
    <t>Stanziamenti Interessi di mora (pdc 1.07.06.02.000)</t>
  </si>
  <si>
    <t>Stanziamenti a competenza Investimenti fissi lordi e acquisto di terreni al netto FPV</t>
  </si>
  <si>
    <t>Stanziamenti a competenza Contributi agli investimenti al netto FPV</t>
  </si>
  <si>
    <t>Stanziamenti a competenza titolo 1 e 2 al netto FPV</t>
  </si>
  <si>
    <t>Stanziamenti a competenza entrata titolo 5</t>
  </si>
  <si>
    <t>Stanziamenti a competenza uscita titolo 3</t>
  </si>
  <si>
    <t>Stanziamenti accensione prestiti (escluse anticipazioni, escussioni garanzie e rinegoziazioni)</t>
  </si>
  <si>
    <t>Stanziamento di cassa per acquisto beni e servizi</t>
  </si>
  <si>
    <t>Stanziamenti di cassa Investimenti fissi lordi e acquisto di terreni</t>
  </si>
  <si>
    <t>Stanziamento competenza per acquisto beni e servizi</t>
  </si>
  <si>
    <t>Residui su acquisto beni e servizi</t>
  </si>
  <si>
    <t>Residui su Investimenti fissi lordi e acquisto di terreni</t>
  </si>
  <si>
    <t>Stanziamenti di cassa per trasferimenti e contributi ad amministrazioni pubbliche</t>
  </si>
  <si>
    <t>Stanziamenti a competenza trasferimenti e contributi ad amministrazioni pubbliche al netto FPV</t>
  </si>
  <si>
    <t>Residui trasferimenti e contributi ad amministrazioni pubbliche</t>
  </si>
  <si>
    <t>Debito da finanziamento al 31 dicembre anno precedente</t>
  </si>
  <si>
    <t>Contributi agli investimenti direttamente destinati al rimborso di prestiti da amm. pubbl.</t>
  </si>
  <si>
    <t>Trasferimenti in conto capitale per assunzione di debiti dell'amministrazione da parte di amm. pubbl.</t>
  </si>
  <si>
    <t>Trasferimenti in conto capitale da parte di amm. pubbl per cancellazione di debiti dell'amministrazione</t>
  </si>
  <si>
    <t>Debito da finanziamento al 31 dicembre</t>
  </si>
  <si>
    <t>Avanzo di amministrazione presunto</t>
  </si>
  <si>
    <t>Quota libera di parte corrente dell'avanzo presunto</t>
  </si>
  <si>
    <t>Quota libera di parte capitale dell'avanzo presunto</t>
  </si>
  <si>
    <t>Quota accantonata dell'avanzo presunto</t>
  </si>
  <si>
    <t>Quota vincolata dell'avanzo presunto</t>
  </si>
  <si>
    <t>Disavanzo di amministrazione (lettera E allegato risultato amministrazione)</t>
  </si>
  <si>
    <t>Patrimonio netto</t>
  </si>
  <si>
    <t>Disavanzo da debito autorizzato e non contratto</t>
  </si>
  <si>
    <t>FPV (corr. e cap.) in entrata</t>
  </si>
  <si>
    <t>Quota parte FPV entrata (corr e cap.) non utilizzata e rinviata agli esercizi succ.</t>
  </si>
  <si>
    <t>Stanziamenti entrate per conto terzi e partite di giro</t>
  </si>
  <si>
    <t>Stanziamenti uscite per conto terzi e partite di giro</t>
  </si>
  <si>
    <t>Utilizzo fondo anticipazioni di liquidità</t>
  </si>
  <si>
    <t>Fondo crediti dubbia esigibilità di parte corrente</t>
  </si>
  <si>
    <t>Allegato n. 1-a</t>
  </si>
  <si>
    <t>Piano degli indicatori di bilancio</t>
  </si>
  <si>
    <t>DES</t>
  </si>
  <si>
    <t>Indicatori sintetici</t>
  </si>
  <si>
    <t>TIPOLOGIA INDICATORE</t>
  </si>
  <si>
    <t>DEFINIZIONE</t>
  </si>
  <si>
    <r>
      <rPr>
        <b/>
        <sz val="10"/>
        <rFont val="Arial"/>
        <family val="2"/>
      </rPr>
      <t xml:space="preserve">VALORE INDICATORE </t>
    </r>
    <r>
      <rPr>
        <sz val="10"/>
        <rFont val="Arial"/>
        <family val="2"/>
      </rPr>
      <t>(indicare tante colonne quanti sono gli eserci considerati nel bilancio di previsione) (dati percentuali)</t>
    </r>
  </si>
  <si>
    <t>AA</t>
  </si>
  <si>
    <t>Rigidità strutturale di bilancio</t>
  </si>
  <si>
    <t>1.1</t>
  </si>
  <si>
    <t>Incidenza spese rigide (disavanzo, personale e debito) su entrate correnti</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</si>
  <si>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</si>
  <si>
    <t>Entrate correnti</t>
  </si>
  <si>
    <t>2.1</t>
  </si>
  <si>
    <t>Indicatore di realizzazione delle previsioni di competenza concernenti le entrate correnti</t>
  </si>
  <si>
    <t>Media accertamenti primi tre titoli di entrata nei tre esercizi precedenti / Stanziamenti di competenza dei primi tre titoli delle "Entrate correnti" (4)</t>
  </si>
  <si>
    <t>2.2</t>
  </si>
  <si>
    <t>Indicatore di realizzazione delle previsioni di cassa corrente</t>
  </si>
  <si>
    <t>Media incassi primi tre titoli di entrata nei tre esercizi precedenti / Stanziamenti di cassa dei primi tre titoli delle "Entrate correnti" (4)</t>
  </si>
  <si>
    <t>2.3</t>
  </si>
  <si>
    <t>Indicatore di realizzazione delle previsioni di competenza concernenti le entrate proprie</t>
  </si>
  <si>
    <t>Media accertamenti nei tre esercizi precedenti (pdc E.1.01.00.00.000 "Tributi" – "Compartecipazioni di tributi" E.1.01.04.00.000 + E.3.00.00.00.000 "Entrate extratributarie") / Stanziamenti di competenza dei primi tre titoli delle "Entrate correnti" (4)</t>
  </si>
  <si>
    <t>2.4</t>
  </si>
  <si>
    <t>Indicatore di realizzazione delle previsioni di cassa concernenti le entrate proprie</t>
  </si>
  <si>
    <t>Media incassi  nei tre esercizi precedenti (pdc E.1.01.00.00.000 "Tributi" – "Compartecipazioni di tributi" E.1.01.04.00.000 + E.3.00.00.00.000 "Entrate extratributarie") / Stanziamenti di cassa dei primi tre titoli delle "Entrate correnti" (4)</t>
  </si>
  <si>
    <t>Spese di personale</t>
  </si>
  <si>
    <t>3.1</t>
  </si>
  <si>
    <t>Incidenza spesa personale sulla spesa corrente (Indicatore di equilibrio economico-finanziario)</t>
  </si>
  <si>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</si>
  <si>
    <t>3.2</t>
  </si>
  <si>
    <t>Incidenza del salario accessorio ed incentivante rispetto al totale della spesa di personale
Indica il peso delle componenti afferenti la contrattazione decentrata dell'ente rispetto al totale dei redditi da lavoro</t>
  </si>
  <si>
    <t>3.3</t>
  </si>
  <si>
    <t>Incidenza della spesa di personale con forme di contratto flessibile
Indica come gli enti soddisfano le proprie esigenze di risorse umane, mixando le varie alternative contrattuali più rigide (personale dipendente) o meno rigide (forme di lavoro flessibile)</t>
  </si>
  <si>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</si>
  <si>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3.4</t>
  </si>
  <si>
    <t>Spesa di personale procapite
(Indicatore di equilibrio dimensionale in valore assoluto)</t>
  </si>
  <si>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</si>
  <si>
    <t>Esternalizzazione dei servizi</t>
  </si>
  <si>
    <t>4.1</t>
  </si>
  <si>
    <t>Indicatore di esternalizzazione dei servizi</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</si>
  <si>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</si>
  <si>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Interessi passivi</t>
  </si>
  <si>
    <t>5.1</t>
  </si>
  <si>
    <t>Incidenza degli interessi passivi sulle entrate correnti (che ne costituiscono la fonte di copertura)</t>
  </si>
  <si>
    <t>Stanziamenti di competenza Macroaggregato 1.7 "Interessi passivi" / Stanziamenti di competenza primi tre titoli ("Entrate correnti")</t>
  </si>
  <si>
    <t>5.2</t>
  </si>
  <si>
    <t>Incidenza degli interessi sulle anticipazioni sul totale degli interessi passivi</t>
  </si>
  <si>
    <t>Stanziamenti di competenza  voce del piano dei conti finanziario U.1.07.06.04.000 "Interessi passivi su anticipazioni di tesoreria" / Stanziamenti di competenza Macroaggregato 1.7 "Interessi passivi"</t>
  </si>
  <si>
    <t>5.3</t>
  </si>
  <si>
    <t>Incidenza degli interessi di mora sul totale degli interessi passivi</t>
  </si>
  <si>
    <t>Stanziamenti di competenza  voce del piano dei conti finanziario U.1.07.06.02.000 "Interessi di mora" / Stanziamenti di competenza Macroaggregato 1.7 "Interessi passivi"</t>
  </si>
  <si>
    <t>Investimenti</t>
  </si>
  <si>
    <t>6.1</t>
  </si>
  <si>
    <t>Incidenza investimenti su spesa corrente e in conto capitale</t>
  </si>
  <si>
    <t>Totale stanziamento di competenza  Macroaggregati 2.2 + 2.3 al netto dei relativi FPV / Totale stanziamento di competenza titolo 1° e 2° della spesa al netto del FPV</t>
  </si>
  <si>
    <t>6.2</t>
  </si>
  <si>
    <t>Investimenti diretti procapite
(Indicatore di equilibrio dimensionale in valore assoluto)</t>
  </si>
  <si>
    <t>Stanziamenti di competenza  per Macroaggregato 2.2 "Investimenti fissi lordi e acquisto di terreni" al netto del relativo FPV / popolazione residente  (al 1° gennaio dell'esercizio di riferimento o, se non disponibile, al 1° gennaio dell'ultimo anno disponibile)</t>
  </si>
  <si>
    <t>6.3</t>
  </si>
  <si>
    <t>Contributi agli investimenti procapite
(Indicatore di equilibrio dimensionale in valore assoluto)</t>
  </si>
  <si>
    <t>Stanziamenti di competenza Macroaggregato 2.2 Contributi agli investimenti al netto del relativo FPV / popolazione residente (al 1° gennaio dell'esercizio di riferimento o, se non disponibile, al 1° gennaio dell'ultimo anno disponibile)</t>
  </si>
  <si>
    <t>6.4</t>
  </si>
  <si>
    <t>Investimenti complessivi procapite
(Indicatore di equilibrio dimensionale in valore assoluto)</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</si>
  <si>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</si>
  <si>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6.5</t>
  </si>
  <si>
    <t>Quota investimenti complessivi finanziati dal risparmio corrente</t>
  </si>
  <si>
    <t>Margine corrente di competenza / Stanziamenti di competenza (Macroaggregato 2.2 "Investimenti fissi lordi e acquisto di terreni" + Macroaggregato 2.3 "Contributi agli investimenti") (10)</t>
  </si>
  <si>
    <t>6.6</t>
  </si>
  <si>
    <t>Quota investimenti complessivi finanziati dal saldo positivo delle partite finanziarie</t>
  </si>
  <si>
    <t>Saldo positivo di competenza delle partite finanziarie /Stanziamenti di competenza (Macroaggregato 2.2 "Investimenti fissi lordi e acquisto di terreni" + Macroaggregato 2.3 "Contributi agli investimenti") (10)</t>
  </si>
  <si>
    <t>6.7</t>
  </si>
  <si>
    <t>Quota investimenti complessivi finanziati da debito</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</si>
  <si>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</si>
  <si>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Debiti non finanziari</t>
  </si>
  <si>
    <t>7.1</t>
  </si>
  <si>
    <t>Indicatore di smaltimento debiti commerciali</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</si>
  <si>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</si>
  <si>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7.2</t>
  </si>
  <si>
    <t>Indicatore di smaltimento debiti verso altre amministrazioni pubbliche</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</si>
  <si>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</si>
  <si>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Debiti finanziari</t>
  </si>
  <si>
    <t>8.1</t>
  </si>
  <si>
    <t>Incidenza estinzioni debiti finanziari</t>
  </si>
  <si>
    <t>(Totale competenza Titolo 4 della spesa) / Debito da finanziamento al 31/12 dell'esercizio precedente (2)</t>
  </si>
  <si>
    <t>8.2</t>
  </si>
  <si>
    <t>Sostenibilità debiti finanziari</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</si>
  <si>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</si>
  <si>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8.3</t>
  </si>
  <si>
    <t>Indebitamento procapite (in valore assoluto)</t>
  </si>
  <si>
    <t>Debito di finanziamento al 31/12 (2) / popolazione residente
(al 1° gennaio dell'esercizio di riferimento o, se non disponibile, al 1° gennaio dell'ultimo anno disponibile)</t>
  </si>
  <si>
    <t>Composizione avanzo di amministrazione presunto dell'esercizio precedente (5)</t>
  </si>
  <si>
    <t>9.1</t>
  </si>
  <si>
    <t>Incidenza quota libera di parte corrente nell'avanzo presunto</t>
  </si>
  <si>
    <t>Quota libera di parte corrente dell'avanzo presunto/Avanzo di amministrazione presunto (6)</t>
  </si>
  <si>
    <t>9.2</t>
  </si>
  <si>
    <t>Incidenza quota libera in c/capitale nell'avanzo presunto</t>
  </si>
  <si>
    <t>Quota libera in conto capitale dell'avanzo presunto/Avanzo di amministrazione presunto (7)</t>
  </si>
  <si>
    <t>9.3</t>
  </si>
  <si>
    <t>Incidenza quota accantonata nell'avanzo presunto</t>
  </si>
  <si>
    <t>Quota accantonata dell'avanzo presunto/Avanzo di amministrazione presunto (8)</t>
  </si>
  <si>
    <t>9.4</t>
  </si>
  <si>
    <t>Incidenza quota vincolata nell'avanzo presunto</t>
  </si>
  <si>
    <t>Quota vincolata dell'avanzo presunto/Avanzo di amministrazione presunto (9)</t>
  </si>
  <si>
    <t>Disavanzo di amministrazione presunto dell'esercizio precedente</t>
  </si>
  <si>
    <t>10.1</t>
  </si>
  <si>
    <t>Quota disavanzo che si prevede di ripianare nell'esercizio</t>
  </si>
  <si>
    <t>Disavanzo iscritto in spesa del bilancio di previsione / Totale disavanzo di amministrazione di cui alla lettera E dell'allegato riguardante il risultato di amministrazione presunto (3)</t>
  </si>
  <si>
    <t>10.2</t>
  </si>
  <si>
    <t>Sostenibilità patrimoniale del disavanzo presunto</t>
  </si>
  <si>
    <t>Totale disavanzo di amministrazione di cui alla lettera E dell'allegato riguardante il risultato di amministrazione presunto (3) / Patrimonio netto (1)</t>
  </si>
  <si>
    <t>10.3</t>
  </si>
  <si>
    <t>Sostenibilità disavanzo a carico dell'esercizio</t>
  </si>
  <si>
    <t>Disavanzo iscritto in spesa del bilancio di previsione / Competenza dei titoli 1, 2 e 3 delle entrate</t>
  </si>
  <si>
    <t>Fondo pluriennale vincolato</t>
  </si>
  <si>
    <t>11.1</t>
  </si>
  <si>
    <t>Utilizzo del FPV</t>
  </si>
  <si>
    <r>
      <rPr>
        <sz val="10"/>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rFont val="Arial"/>
        <family val="2"/>
      </rPr>
      <t>(Per il FPV  riferirsi ai valori riportati nell'allegato del bilancio di previsione concernente il FPV, totale delle colonne a) e c)</t>
    </r>
  </si>
  <si>
    <t>Partite di giro e conto terzi</t>
  </si>
  <si>
    <t>12.1</t>
  </si>
  <si>
    <t>Incidenza partite di giro e conto terzi in entrata</t>
  </si>
  <si>
    <r>
      <rPr>
        <sz val="10"/>
        <rFont val="Arial"/>
        <family val="2"/>
      </rPr>
      <t xml:space="preserve">Totale stanziamenti di competenza per Entrate per conto terzi e partite di giro / Totale stanziamenti primi tre titoli delle entrate
</t>
    </r>
    <r>
      <rPr>
        <i/>
        <sz val="10"/>
        <rFont val="Arial"/>
        <family val="2"/>
      </rPr>
      <t>(al netto delle operazioni riguardanti la gestione della cassa vincolata)</t>
    </r>
  </si>
  <si>
    <t>12.2</t>
  </si>
  <si>
    <t>Incidenza partite di giro e conto terzi in uscita</t>
  </si>
  <si>
    <r>
      <rPr>
        <sz val="10"/>
        <rFont val="Arial"/>
        <family val="2"/>
      </rPr>
      <t xml:space="preserve">Totale stanziamenti di competenza per Uscite per conto terzi e partite di giro / Totale stanziamenti di competenza del titolo I della spesa
</t>
    </r>
    <r>
      <rPr>
        <i/>
        <sz val="10"/>
        <rFont val="Arial"/>
        <family val="2"/>
      </rPr>
      <t>(al netto delle operazioni riguardanti la gestione della cassa vincolata)</t>
    </r>
  </si>
  <si>
    <t>(1)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</si>
  <si>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</si>
  <si>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</si>
  <si>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</si>
  <si>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</si>
  <si>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</si>
  <si>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</si>
  <si>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</si>
  <si>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</si>
  <si>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</si>
  <si>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t>NUM_04</t>
  </si>
  <si>
    <t>NUM_05</t>
  </si>
  <si>
    <t>NUM_06</t>
  </si>
  <si>
    <t>Allegato n. 1-b</t>
  </si>
  <si>
    <t>Indicatori analitici concernenti la composizione delle entrate e la capacità di riscossione</t>
  </si>
  <si>
    <t>Titolo Tipologia</t>
  </si>
  <si>
    <t>Denominazione</t>
  </si>
  <si>
    <t>Composizione delle entrate (dati percentuali)</t>
  </si>
  <si>
    <t>Percentuale  riscossione entrate</t>
  </si>
  <si>
    <t>Media accertamenti nei tre esercizi precedenti / Media Totale accertamenti nei tre esercizi precedenti  (*)</t>
  </si>
  <si>
    <t>Media riscossioni nei tre esercizi precedenti / Media accertamenti nei tre esercizi precedenti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</si>
  <si>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</si>
  <si>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</si>
  <si>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</si>
  <si>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</si>
  <si>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</si>
  <si>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</si>
  <si>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</si>
  <si>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</si>
  <si>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</si>
  <si>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</si>
  <si>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</si>
  <si>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</si>
  <si>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</si>
  <si>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</si>
  <si>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</si>
  <si>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</si>
  <si>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</si>
  <si>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</si>
  <si>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</si>
  <si>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</si>
  <si>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</si>
  <si>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</si>
  <si>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</si>
  <si>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</si>
  <si>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</si>
  <si>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</si>
  <si>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</si>
  <si>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</si>
  <si>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</si>
  <si>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</si>
  <si>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</si>
  <si>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</si>
  <si>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</si>
  <si>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</si>
  <si>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</si>
  <si>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di capitale</t>
  </si>
  <si>
    <t>30500</t>
  </si>
  <si>
    <t>Tipologia 500: Rimborsi e altre entrate correnti</t>
  </si>
  <si>
    <t>30000</t>
  </si>
  <si>
    <t>Totale titolo 3 : Entrate extratributarie</t>
  </si>
  <si>
    <t>TITTOLO 4 :</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</si>
  <si>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</si>
  <si>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</si>
  <si>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</si>
  <si>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</si>
  <si>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</si>
  <si>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</si>
  <si>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</si>
  <si>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</si>
  <si>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</si>
  <si>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</si>
  <si>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</si>
  <si>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</si>
  <si>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</si>
  <si>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</si>
  <si>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</si>
  <si>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</si>
  <si>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</si>
  <si>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</si>
  <si>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</si>
  <si>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</si>
  <si>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</si>
  <si>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</si>
  <si>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</si>
  <si>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</si>
  <si>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</si>
  <si>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</si>
  <si>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</si>
  <si>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</si>
  <si>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</si>
  <si>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</si>
  <si>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</si>
  <si>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</si>
  <si>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</si>
  <si>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</si>
  <si>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</si>
  <si>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</si>
  <si>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</si>
  <si>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</si>
  <si>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</si>
  <si>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</si>
  <si>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</si>
  <si>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</si>
  <si>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</si>
  <si>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</si>
  <si>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</si>
  <si>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</si>
  <si>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</si>
  <si>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</si>
  <si>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</si>
  <si>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</si>
  <si>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</si>
  <si>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</si>
  <si>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</si>
  <si>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</si>
  <si>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t>NUM_07</t>
  </si>
  <si>
    <t>NUM_08</t>
  </si>
  <si>
    <t>NUM_09</t>
  </si>
  <si>
    <t>NUM_10</t>
  </si>
  <si>
    <t>Allegato 1-c</t>
  </si>
  <si>
    <t>Indicatori analitici concernenti la composizione delle spese per missioni e programmi e la capacità dell'amministrazione di pagare i debiti negli esercizi di riferimento</t>
  </si>
  <si>
    <t>DES2</t>
  </si>
  <si>
    <r>
      <rPr>
        <b/>
        <sz val="9"/>
        <rFont val="Arial"/>
        <family val="2"/>
      </rPr>
      <t xml:space="preserve">MEDIA TRE RENDICONTI  PRECEDENTI (O  DI PRECONSUNTIVO DISPONIBILE) (*)
</t>
    </r>
    <r>
      <rPr>
        <sz val="9"/>
        <rFont val="Arial"/>
        <family val="2"/>
      </rPr>
      <t>(dati percentuali)</t>
    </r>
  </si>
  <si>
    <r>
      <rPr>
        <b/>
        <sz val="7"/>
        <rFont val="Arial"/>
        <family val="2"/>
      </rPr>
      <t xml:space="preserve">Incidenza Missione programma: Media </t>
    </r>
    <r>
      <rPr>
        <sz val="7"/>
        <rFont val="Arial"/>
        <family val="2"/>
      </rPr>
      <t>(Impegni + FPV) /Media (Totale impegni + Totale FPV)</t>
    </r>
  </si>
  <si>
    <r>
      <rPr>
        <b/>
        <sz val="7"/>
        <rFont val="Arial"/>
        <family val="2"/>
      </rPr>
      <t xml:space="preserve">di cui incidenza FPV: </t>
    </r>
    <r>
      <rPr>
        <sz val="7"/>
        <rFont val="Arial"/>
        <family val="2"/>
      </rPr>
      <t>Media FPV / Media Totale FPV</t>
    </r>
  </si>
  <si>
    <r>
      <rPr>
        <b/>
        <sz val="7"/>
        <rFont val="Arial"/>
        <family val="2"/>
      </rPr>
      <t xml:space="preserve">Capacità di pagamento: </t>
    </r>
    <r>
      <rPr>
        <sz val="7"/>
        <rFont val="Arial"/>
        <family val="2"/>
      </rPr>
      <t>Media (Pagam. c/comp+ Pagam. c/residui )/ Media (Impegni + residui definitivi)</t>
    </r>
  </si>
  <si>
    <r>
      <rPr>
        <b/>
        <sz val="7"/>
        <rFont val="Arial"/>
        <family val="2"/>
      </rPr>
      <t xml:space="preserve">Incidenza Missione/Programma: </t>
    </r>
    <r>
      <rPr>
        <sz val="7"/>
        <rFont val="Arial"/>
        <family val="2"/>
      </rPr>
      <t>Previsioni stanziamento/ totale previsioni missioni</t>
    </r>
  </si>
  <si>
    <r>
      <rPr>
        <b/>
        <sz val="7"/>
        <rFont val="Arial"/>
        <family val="2"/>
      </rPr>
      <t xml:space="preserve">di cui incidenza FPV: </t>
    </r>
    <r>
      <rPr>
        <sz val="7"/>
        <rFont val="Arial"/>
        <family val="2"/>
      </rPr>
      <t>Previsioni stanziamento  FPV/ Previsione FPV totale</t>
    </r>
  </si>
  <si>
    <r>
      <rPr>
        <b/>
        <sz val="7"/>
        <rFont val="Arial"/>
        <family val="2"/>
      </rPr>
      <t xml:space="preserve">Capacità di pagamento: </t>
    </r>
    <r>
      <rPr>
        <sz val="7"/>
        <rFont val="Arial"/>
        <family val="2"/>
      </rPr>
      <t>Previsioni cassa/ (previsioni competenza - FPV  + residui)</t>
    </r>
  </si>
  <si>
    <r>
      <rPr>
        <b/>
        <sz val="7"/>
        <rFont val="Arial"/>
        <family val="2"/>
      </rPr>
      <t xml:space="preserve">Incidenza Missione/Programm a: </t>
    </r>
    <r>
      <rPr>
        <sz val="7"/>
        <rFont val="Arial"/>
        <family val="2"/>
      </rPr>
      <t>Previsioni stanziamento/ totale previsioni missioni</t>
    </r>
  </si>
  <si>
    <t>Missione 01  Servizi istituzionali,  generali e di gestione</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</si>
  <si>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</si>
  <si>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</si>
  <si>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</si>
  <si>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</si>
  <si>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</si>
  <si>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</si>
  <si>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</si>
  <si>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</si>
  <si>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</si>
  <si>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</si>
  <si>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</si>
  <si>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</si>
  <si>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</si>
  <si>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</si>
  <si>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</si>
  <si>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</si>
  <si>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</si>
  <si>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</si>
  <si>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</si>
  <si>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</si>
  <si>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</si>
  <si>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</si>
  <si>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</si>
  <si>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TOTALE Missione 01  Servizi istituzionali,  generali e di gestione</t>
  </si>
  <si>
    <t>Missione 02 Giustizia</t>
  </si>
  <si>
    <t>0201</t>
  </si>
  <si>
    <t>Uffici giudiziari</t>
  </si>
  <si>
    <t>0202</t>
  </si>
  <si>
    <t>Casa circondariale e altri servizi</t>
  </si>
  <si>
    <t>0200</t>
  </si>
  <si>
    <t>TOTALE Missione 02 Giustizia</t>
  </si>
  <si>
    <t>Missione 03 Ordine pubblico e sicurezza</t>
  </si>
  <si>
    <t>0301</t>
  </si>
  <si>
    <t>Polizia locale e amministrativa</t>
  </si>
  <si>
    <t>0302</t>
  </si>
  <si>
    <t>Sistema integrato di sicurezza urbana</t>
  </si>
  <si>
    <t>0300</t>
  </si>
  <si>
    <t>TOTALE MISSIONE 03 Ordine pubblico e sicurezza</t>
  </si>
  <si>
    <t>Missione 04 Istruzione e diritto allo studio</t>
  </si>
  <si>
    <t>0401</t>
  </si>
  <si>
    <t>Istruzione prescolastica</t>
  </si>
  <si>
    <t>0402</t>
  </si>
  <si>
    <t>Altri ordini di istruzione non universitaria</t>
  </si>
  <si>
    <t>0404</t>
  </si>
  <si>
    <t>Istruzione universitaria</t>
  </si>
  <si>
    <t>0405</t>
  </si>
  <si>
    <t>Istruzione tecnica superiore</t>
  </si>
  <si>
    <t>0406</t>
  </si>
  <si>
    <t>Servizi ausiliari all’istruzione</t>
  </si>
  <si>
    <t>0407</t>
  </si>
  <si>
    <t>Diritto allo studio</t>
  </si>
  <si>
    <t>0400</t>
  </si>
  <si>
    <t>TOTALE MISSIONE 04 Istruzione e diritto allo studio</t>
  </si>
  <si>
    <t>Missione 05 Tutela e valorizzazione dei beni e delle attività culturali</t>
  </si>
  <si>
    <t>0501</t>
  </si>
  <si>
    <t>Valorizzazione dei beni di
interesse storico</t>
  </si>
  <si>
    <t>0502</t>
  </si>
  <si>
    <t>Attività culturali e interventi diversi nel settore culturale</t>
  </si>
  <si>
    <t>0500</t>
  </si>
  <si>
    <t>Totale Missione  05 Tutela e valorizzazione dei beni e attività culturali</t>
  </si>
  <si>
    <t>Missione 06 Politiche giovanili sport e tempo libero</t>
  </si>
  <si>
    <t>0601</t>
  </si>
  <si>
    <t>Sport e tempo libero</t>
  </si>
  <si>
    <t>0602</t>
  </si>
  <si>
    <t>Giovani</t>
  </si>
  <si>
    <t>0600</t>
  </si>
  <si>
    <t>Totale Missione 06 Politiche giovanili sport e tempo libero</t>
  </si>
  <si>
    <t>Missione 07 Turismo</t>
  </si>
  <si>
    <t>0701</t>
  </si>
  <si>
    <t>Sviluppo e la valorizzazione del
turismo</t>
  </si>
  <si>
    <t>0700</t>
  </si>
  <si>
    <t>Totale Missione 07 Turismo</t>
  </si>
  <si>
    <t>Totale Missione 08 Assetto del territorio ed edilizia abitativa</t>
  </si>
  <si>
    <t>0801</t>
  </si>
  <si>
    <t>Urbanistica e assetto del territorio</t>
  </si>
  <si>
    <t>0802</t>
  </si>
  <si>
    <t>Edilizia residenziale pubblica e locale e piani di edilizia economico-popolare</t>
  </si>
  <si>
    <t>0800</t>
  </si>
  <si>
    <t>Missione 09 Sviluppo sostenibile e tutela del territorio e dell'ambiente</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</si>
  <si>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</si>
  <si>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</si>
  <si>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</si>
  <si>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</si>
  <si>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</si>
  <si>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</si>
  <si>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</si>
  <si>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</si>
  <si>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</si>
  <si>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</si>
  <si>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</si>
  <si>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</si>
  <si>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</si>
  <si>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</si>
  <si>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</si>
  <si>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</si>
  <si>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</si>
  <si>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</si>
  <si>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Missione 10 Trasporti e diritto alla mobilità</t>
  </si>
  <si>
    <t>1001</t>
  </si>
  <si>
    <t>Trasporto ferroviario</t>
  </si>
  <si>
    <t>1002</t>
  </si>
  <si>
    <t>Trasporto pubblico locale</t>
  </si>
  <si>
    <t>1003</t>
  </si>
  <si>
    <t>Trasporto per vie d'acqua</t>
  </si>
  <si>
    <t>1004</t>
  </si>
  <si>
    <t>Altre modalità di trasporto</t>
  </si>
  <si>
    <t>1005</t>
  </si>
  <si>
    <t>Viabilità e infrastrutture stradali</t>
  </si>
  <si>
    <t>1000</t>
  </si>
  <si>
    <t>Totale Missione 10 Trasporti e diritto alla mobilità</t>
  </si>
  <si>
    <t>Missione 11 Soccorso civile</t>
  </si>
  <si>
    <t>1101</t>
  </si>
  <si>
    <t>Sistema di protezione civile</t>
  </si>
  <si>
    <t>1102</t>
  </si>
  <si>
    <t>Interventi a seguito di calamità naturali</t>
  </si>
  <si>
    <t>1100</t>
  </si>
  <si>
    <t>Totale Missione 11 Soccorso civile</t>
  </si>
  <si>
    <t>Missione 12 Diritti sociali, politiche sociali e famiglia</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</si>
  <si>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</si>
  <si>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</si>
  <si>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</si>
  <si>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</si>
  <si>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</si>
  <si>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</si>
  <si>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</si>
  <si>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</si>
  <si>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</si>
  <si>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</si>
  <si>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</si>
  <si>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</si>
  <si>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</si>
  <si>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</si>
  <si>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</si>
  <si>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</si>
  <si>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</si>
  <si>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</si>
  <si>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</si>
  <si>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</si>
  <si>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Missione 13 Tutela della salute</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</si>
  <si>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</si>
  <si>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</si>
  <si>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</si>
  <si>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</si>
  <si>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</si>
  <si>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</si>
  <si>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</si>
  <si>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</si>
  <si>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</si>
  <si>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</si>
  <si>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</si>
  <si>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</si>
  <si>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</si>
  <si>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</si>
  <si>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</si>
  <si>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</si>
  <si>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Missione 14 Sviluppo economico e competitività</t>
  </si>
  <si>
    <t>1401</t>
  </si>
  <si>
    <t>Industria,  PMI e Artigianato</t>
  </si>
  <si>
    <t>1402</t>
  </si>
  <si>
    <t>Commercio - reti distributive - tutela dei consumatori</t>
  </si>
  <si>
    <t>1403</t>
  </si>
  <si>
    <t>Ricerca e innovazione</t>
  </si>
  <si>
    <t>1404</t>
  </si>
  <si>
    <t>Reti e altri servizi di pubblica utilità</t>
  </si>
  <si>
    <t>1400</t>
  </si>
  <si>
    <t>Totale Missione 14 Sviluppo</t>
  </si>
  <si>
    <t>Missione 15 Politiche per il lavoro e la formazione professionale</t>
  </si>
  <si>
    <t>1501</t>
  </si>
  <si>
    <t>Servizi per lo sviluppo del mercato
del lavoro</t>
  </si>
  <si>
    <t>1502</t>
  </si>
  <si>
    <t>Formazione professionale</t>
  </si>
  <si>
    <t>1503</t>
  </si>
  <si>
    <t>Sostegno all'occupazione</t>
  </si>
  <si>
    <t>1500</t>
  </si>
  <si>
    <t>Totale Missione 15 Politiche per il lavoro e la formazione professionale</t>
  </si>
  <si>
    <t>Missione 16 Agricoltura, politiche agroalimentari e pesca</t>
  </si>
  <si>
    <t>1601</t>
  </si>
  <si>
    <t>Sviluppo del settore agricolo e del
sistema agroalimentare</t>
  </si>
  <si>
    <t>1602</t>
  </si>
  <si>
    <t>Caccia e pesca</t>
  </si>
  <si>
    <t>1600</t>
  </si>
  <si>
    <t>Totale Missione 16 Agricoltura, politiche agroalimentari e pesca</t>
  </si>
  <si>
    <t>Missione 017 Energia e diversificazione delle fonti energetiche</t>
  </si>
  <si>
    <t>1701</t>
  </si>
  <si>
    <t>Fonti energetiche</t>
  </si>
  <si>
    <t>1700</t>
  </si>
  <si>
    <t>Totale Missione 017 Energia e diversificazione delle fonti energetiche</t>
  </si>
  <si>
    <t>Missione 018 Relazioni con le altre autonomie territoriali e locali</t>
  </si>
  <si>
    <t>1801</t>
  </si>
  <si>
    <t>Relazioni finanziarie con le altre
autonomie territoriali</t>
  </si>
  <si>
    <t>1800</t>
  </si>
  <si>
    <t>Totale Missione 018 Relazioni con le altre autonomie territoriali e locali</t>
  </si>
  <si>
    <t>Missione 19 Relazioni internazionali</t>
  </si>
  <si>
    <t>1901</t>
  </si>
  <si>
    <t>Relazioni internazionali e
Cooperazione allo sviluppo</t>
  </si>
  <si>
    <t>1900</t>
  </si>
  <si>
    <t>Totale Missione 19 Relazioni internazionali</t>
  </si>
  <si>
    <t>Missione 20 Fondi e accantonamenti</t>
  </si>
  <si>
    <t>2001</t>
  </si>
  <si>
    <t>Fondo di riserva</t>
  </si>
  <si>
    <t>2002</t>
  </si>
  <si>
    <t>Fondo  crediti di dubbia esigibilità</t>
  </si>
  <si>
    <t>2003</t>
  </si>
  <si>
    <t>Altri fondi</t>
  </si>
  <si>
    <t>2000</t>
  </si>
  <si>
    <t>Totale Missione 20 Fondi e accantonamenti</t>
  </si>
  <si>
    <t>Missione 50 Debito pubblico</t>
  </si>
  <si>
    <t>5001</t>
  </si>
  <si>
    <t>Quota interessi ammortamento mutui e prestiti obbligazionari</t>
  </si>
  <si>
    <t>5002</t>
  </si>
  <si>
    <t>Quota capitale ammortamento mutui e prestiti obbligazionari</t>
  </si>
  <si>
    <t>5000</t>
  </si>
  <si>
    <t>Totale Missione 50 Debito pubblico</t>
  </si>
  <si>
    <t>Missione 60 Anticipazioni finanziarie</t>
  </si>
  <si>
    <t>6001</t>
  </si>
  <si>
    <r>
      <rPr>
        <b/>
        <sz val="7"/>
        <rFont val="Calibri"/>
        <family val="2"/>
      </rPr>
      <t>Restituzione anticipazion</t>
    </r>
    <r>
      <rPr>
        <b/>
        <sz val="7"/>
        <color indexed="21"/>
        <rFont val="Calibri"/>
        <family val="2"/>
      </rPr>
      <t xml:space="preserve">i </t>
    </r>
    <r>
      <rPr>
        <b/>
        <sz val="7"/>
        <rFont val="Calibri"/>
        <family val="2"/>
      </rPr>
      <t>di
tesoreria</t>
    </r>
  </si>
  <si>
    <t>6000</t>
  </si>
  <si>
    <t>Totale Missione 60 Anticipazioni finanziarie</t>
  </si>
  <si>
    <t>Missione 99 Servizi per conto terzi</t>
  </si>
  <si>
    <t>9901</t>
  </si>
  <si>
    <t>Servizi per conto terzi - Partite di
giro</t>
  </si>
  <si>
    <t>9902</t>
  </si>
  <si>
    <t>Anticipazioni per il finanziamento del sistema sanitario nazionale</t>
  </si>
  <si>
    <t>9900</t>
  </si>
  <si>
    <t>Totale Missione 99 Servizi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</si>
  <si>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</si>
  <si>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Allegato 1-d</t>
  </si>
  <si>
    <r>
      <rPr>
        <b/>
        <sz val="14"/>
        <color indexed="56"/>
        <rFont val="Arial"/>
        <family val="2"/>
      </rPr>
      <t xml:space="preserve">Piano degli indicatori di bilancio
</t>
    </r>
    <r>
      <rPr>
        <b/>
        <sz val="12"/>
        <rFont val="Arial"/>
        <family val="2"/>
      </rPr>
      <t>Quadro sinottico - Bilancio di previsione - Allegato n. 1</t>
    </r>
  </si>
  <si>
    <t>Macro indicatore di primo livello</t>
  </si>
  <si>
    <t>Nome indicatore</t>
  </si>
  <si>
    <t>Calcolo indicatore</t>
  </si>
  <si>
    <t>Fase di osservazione e unità di misura</t>
  </si>
  <si>
    <t>Tempo di osservazione</t>
  </si>
  <si>
    <t>Tipo</t>
  </si>
  <si>
    <t>Spiegazione dell'indicatore</t>
  </si>
  <si>
    <t>Note</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</si>
  <si>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</si>
  <si>
    <t>Stanziamenti di competenza dell'esercizio cui si riferisce l'indicatore (%)</t>
  </si>
  <si>
    <t>Bilancio di previsione</t>
  </si>
  <si>
    <t>S</t>
  </si>
  <si>
    <t>Incidenza spese rigide (personale e debito) su entrate correnti</t>
  </si>
  <si>
    <t>Media accertamenti primi tre titoli di entrata nei tre esercizi precedenti
/
Stanziamenti di competenza dei primi tre titoli delle "Entrate correnti" (4)</t>
  </si>
  <si>
    <t>Accertamenti / Stanziamenti di competenza (%)</t>
  </si>
  <si>
    <t>Valutazione del livello di realizzazione delle previsioni di entrata corrente</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</si>
  <si>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</si>
  <si>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primi tre titoli di entrata nei tre esercizi precedenti
/
Stanziamenti di cassa dei primi tre titoli delle "Entrate correnti" (4)</t>
  </si>
  <si>
    <t>Incassi / Stanziamenti di cassa
(%)</t>
  </si>
  <si>
    <t>Livello di realizzazione delle previsioni di parte corrente</t>
  </si>
  <si>
    <t>Media accertamenti (pdc E.1.01.00.00.000 "Tributi" – "Compartecipazioni di tributi" E.1.01.04.00.000
+ E.3.00.00.00.000 "Entrate extratributarie")
/
Stanziamenti di competenza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</si>
  <si>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</si>
  <si>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nei tre esercizi precedenti (pdc E.1.01.00.00.000 "Tributi" – "Compartecipazioni di tributi" E.1.01.04.00.000
+ E.3.00.00.00.000 "Entrate extratributarie")
/
Stanziamenti di cassa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</si>
  <si>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</si>
  <si>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Spesa di personale</t>
  </si>
  <si>
    <t>Incidenza della spesa di personale sulla spesa corrente</t>
  </si>
  <si>
    <t>(Macr. 1.1 + pdc 1.02.01.01 "IRAP"
+ FPV personale in uscita 1.1
– FPV personale in entrata concernente il Macr. 1.1)
/
(Titolo I della spesa – FCDE corrente
+ FPV di spesa macroaggr. 1.1
– FPV di entrata concernente il mac 1.1)</t>
  </si>
  <si>
    <t>Stanziamenti di competenza (%)</t>
  </si>
  <si>
    <t>Valutazione nel bilancio di previsione dell'incidenza della spesa di personale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t>
  </si>
  <si>
    <t>Incidenza del salario accessorio ed incentivante rispetto al totale della spesa di personale</t>
  </si>
  <si>
    <t>(pdc 1.01.01.004 + 1.01.01.008 "indennità e altri compensi al personale a tempo indeterminato e determinato"
+ pdc 1.01.01.003 + 1.01.01.007 "straordinario al personale a tempo indeterminato e determinato"
+  FPV in uscita concernente il Macroaggregato 1.1
– FPV di entrata concernente il Macroaggregato 1.1)
/
(Macroaggregato 1.1
+ pdc 1.02.01.01 "IRAP"
– FPV di entrata concernente il Macroaggregato 1.1
+ FPV spesa concernente il Macroaggregato 1.1)</t>
  </si>
  <si>
    <t>Indica il peso delle componenti afferenti la contrattazione decentrata dell'ente rispetto al totale dei redditi da lavoro</t>
  </si>
  <si>
    <t>Incidenza della spesa di personale con forme di contratto flessibile</t>
  </si>
  <si>
    <t>(pdc U.1.03.02.010 "Consulenze"
+ pdc U.1.03.02.12 "lavoro flessibile/LSU/Lavoro interinale")
/
(Macroaggregato 1.1 "Redditi di lavoro dipendente"
+ pdc U.1.02.01.01 "IRAP"
+ FPV  in uscita concernente il Macroaggregato 1.1
– FPV  in entrata concernente il Macroaggregato 1.1)</t>
  </si>
  <si>
    <t>Indica come gli enti soddisfano le proprie esigenze di risorse umane, mixando le varie alternative contrattuali più rigide (personale dipendente) o meno rigide (forme di lavoro flessibile)</t>
  </si>
  <si>
    <t>Redditi da lavoro procapite</t>
  </si>
  <si>
    <t>(Macroaggregato 1.1
+ IRAP  [pdc 1.02.01.01.000]
– FPV entrata concernente il Macroaggregato 1.1
+ FPV spesa concernente il Macroaggregato 1.1 )
/ popolazione residente</t>
  </si>
  <si>
    <t>Stanziamenti di competenza / Popolazioneal 1° gennaio dell'esercizio di riferimento o, se non disponibile, al 1° gennaio dell'ultimo anno disponibile
(€)</t>
  </si>
  <si>
    <t>Valutazione della spesa procapite dei redditi da lavoro dipendente</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</si>
  <si>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</si>
  <si>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Livello di esternalizzazione dei servizi da parte dell'amministrazione per spese di parte corrente</t>
  </si>
  <si>
    <t>Macroaggregato 1.7 "Interessi passivi"
/
Primi tre titoli delle "Entrate correnti"</t>
  </si>
  <si>
    <t>Valutazione dell'incidenza degli interessi passivi sulle entrate correnti (che ne costituiscono la fonte di copertura)</t>
  </si>
  <si>
    <t>pdc U.1.07.06.04.000 "Interessi passivi su anticipazioni di tesoreria"
/
Stanziamenti di competenza Macroaggregato 1.7 "Interessi passivi"</t>
  </si>
  <si>
    <t>Valutazione dell'incidenza degli interessi sulle anticipazioni sul totale degli interessi passivi</t>
  </si>
  <si>
    <t>Stanziamenti di competenza  voce del piano dei conti finanziario U.1.07.06.02.000 "Interessi di mora"
/
Stanziamenti di competenza  Macroaggregato 1.7 "Interessi passivi"</t>
  </si>
  <si>
    <t>Valutazione dell'incidenza degli interessi di mora sul totale degli interessi passivi</t>
  </si>
  <si>
    <t>Totale stanziamento di competenza
(Macroaggregato 2.2 "Investimenti fissi lordi e acquisto di terreni"
+ Macroaggregato 2.3 "Contributi agli investimenti"
– FPV concernente i macroaggregati 2.2 e 2.3)
/
Totale stanziamento di competenza titolo 1° e 2° della spesa al netto del relativo FPV</t>
  </si>
  <si>
    <t>Valutazione del rapporto tra la spesa in conto capitale (considerata al netto della spesa sostenuta per il pagamento dei tributi in conto capitale, degli altri trasferimenti in conto capitale e delle altre spese in conto capitale) e la spesa corrente</t>
  </si>
  <si>
    <r>
      <rPr>
        <b/>
        <sz val="7"/>
        <color indexed="56"/>
        <rFont val="Arial"/>
        <family val="2"/>
      </rPr>
      <t xml:space="preserve">Investimenti diretti procapite
</t>
    </r>
    <r>
      <rPr>
        <sz val="7"/>
        <color indexed="56"/>
        <rFont val="Arial"/>
        <family val="2"/>
      </rPr>
      <t>(Indicatore di equilibrio dimensionale)</t>
    </r>
  </si>
  <si>
    <t>Stanziamenti di competenza  per Macroaggregato 2.2 "Investimenti fissi lordi e acquisto di terreni" al netto del relativo FPV
/
popolazione residente</t>
  </si>
  <si>
    <t>Investimenti diretti procapite</t>
  </si>
  <si>
    <r>
      <rPr>
        <b/>
        <sz val="7"/>
        <color indexed="56"/>
        <rFont val="Arial"/>
        <family val="2"/>
      </rPr>
      <t xml:space="preserve">Contributi agli investimenti procapite
</t>
    </r>
    <r>
      <rPr>
        <sz val="7"/>
        <color indexed="56"/>
        <rFont val="Arial"/>
        <family val="2"/>
      </rPr>
      <t>(Indicatore di equilibrio dimensionale)</t>
    </r>
  </si>
  <si>
    <t>Stanziamenti di competenza
Macroaggregato 2.2 "Contributi agli investimenti" al netto del relativo FPV
/
popolazione residente</t>
  </si>
  <si>
    <t>Contributi agli investimenti procapite</t>
  </si>
  <si>
    <r>
      <rPr>
        <b/>
        <sz val="7"/>
        <color indexed="56"/>
        <rFont val="Arial"/>
        <family val="2"/>
      </rPr>
      <t xml:space="preserve">Investimenti complessivi procapite
</t>
    </r>
    <r>
      <rPr>
        <sz val="7"/>
        <color indexed="56"/>
        <rFont val="Arial"/>
        <family val="2"/>
      </rPr>
      <t>(Indicatore di equilibrio dimensionale)</t>
    </r>
  </si>
  <si>
    <t>Totale stanziamenti di competenza
(Macroaggregati 2.2 "Investimenti fissi lordi e acquisto di terreni"
+ 2.3 "Contributi agli investimenti") al netto dei relativi FPV
/
popolazione residente</t>
  </si>
  <si>
    <t>Investimenti complessivi procapite</t>
  </si>
  <si>
    <t>Margine corrente di competenza / Stanziamenti di competenza
(%)</t>
  </si>
  <si>
    <t>(10) Indicare al numeratore solo la quota del finanziamento destinata alla copertura di investimenti, e al denominatore escludere gli investimenti che, nell'esercizio, sono finanziati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</si>
  <si>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di competenza delle partite finanziarie
/
Stanziamenti di competenza
(Macroaggregato 2.2 "Investimenti fissi lordi e acquisto di terreni" + Macroaggregato 2.3 "Contributi agli investimenti") (10)</t>
  </si>
  <si>
    <t>Saldo positivo di competenza delle partite finanziarie / Stanziamenti di competenza
(%)</t>
  </si>
  <si>
    <t>(10) Indicare al numeratore solo la quota del finanziamento destinata alla copertura di investimenti, e al denominatore escludere gli investimenti che, nell'esercizio, sono finanziati dal FPV.
Il saldo positivo delle partite finanziarie è pari alla differenza tra il TItolo V delle entrate e il titolo III delle spese</t>
  </si>
  <si>
    <t>Saldo positivo di competenza delle partite finanziarie
/
Stanziamenti di competenza (Titolo 6"Accensione di prestiti"
- Categoria 6.02.02 "Anticipazioni"
- Categoria 6.03.03 "Accensione prestiti a seguito di escussione di garanzie"
- Accensioni di prestiti da rinegoziazioni)
/
Stanziamenti di competenza
(Macroaggregato 2.2 "Investimenti fissi lordi e acquisto di terreni"
+ Macroaggregato 2.3 "Contributi agli investimenti") (10)</t>
  </si>
  <si>
    <t>(10) Indicare al numeratore solo la quota del finanziamento destinata alla copertura di investimenti, e al denominatore escludere gli investimenti che, nell'esercizio, sono finanziati dal FPV.
Il dato delle Accensioni di prestiti da rinegoziazioni è di natura extracontabile</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</si>
  <si>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</si>
  <si>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Stanziamenti di cassa e competenza
(%)</t>
  </si>
  <si>
    <t>Valutazione del livello di smaltimento dei debiti commerciali, con quest'ultimi riferibili alle voci di acquisto di beni e servizi, alle spese di investimento diretto, alle quali si uniscono le spese residuali correnti e in conto capitale, secondo la struttura di classificazione prevista dal piano finanziario</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</si>
  <si>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</si>
  <si>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Stanziamenti di cassa e di competenza
(%)</t>
  </si>
  <si>
    <t>Indicatore di smaltimento dei debiti derivanti da trasferimenti erogati ad altre amministrazioni pubbliche</t>
  </si>
  <si>
    <t>(Totale competenza Titolo 4 della spesa)
/
Debito da finanziamento al 31/12 dell'esercizio precedente (2)</t>
  </si>
  <si>
    <t>Incidenza delle estinzioni anticipate di debiti finanziari sul totale dei debiti da finanziamento al 31/12</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</si>
  <si>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</si>
  <si>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</si>
  <si>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Incidenza delle estinzioni ordinarie di debiti finanziari sul totale dei debiti da finanziamento al 31/12, al netto delle estinzioni anticipate</t>
  </si>
  <si>
    <t>Variazione procapite del livello di indebitamento dell'amministrazione</t>
  </si>
  <si>
    <t>(Debito da finanziamento al 31/12 dell'esercizio precedente (2) / debito previsto al 31/12 dell'esercizio corrente) / popolazione residente (al 1° gennaio dell'esercizio di riferimento o, se non disponibile, al 1° gennaio dell'ultimo anno disponibile)</t>
  </si>
  <si>
    <t>Debito / Popolazione (€)</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</si>
  <si>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</si>
  <si>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Quota libera di parte corrente dell'avanzo presunto
/
Avanzo di amministrazione presunto (6)</t>
  </si>
  <si>
    <t>Quota libera di parte corrente dell'avanzo presunto/Avanzo di amministrazione presunto
(%)</t>
  </si>
  <si>
    <t>(5) Da compilare solo se la voce E, dell'allegato al bilancio  concernente il risultato di amministrazione presunto è positivo o pari a 0.
(6) La quota libera di parte corrente del risultato di amministrazione presunto è pari alla voce E riportata nell'allegato a) al bilancio di previsione. Il risultato di amministrazione presunto è pari alla lettera A riportata nell'allegato a) al bilancio di previsione.</t>
  </si>
  <si>
    <t>Quota libera in conto capitale dell'avanzo presunto
/
Avanzo di amministrazione presunto (7)</t>
  </si>
  <si>
    <t>Quota libera in conto capitale dell'avanzo presunto/Avanzo di amministrazione presunto
(%)</t>
  </si>
  <si>
    <t>(5) Da compilare solo se la voce E, dell'allegato al bilancio  concernente il risultato di amministrazione presunto è positivo o pari a 0.
(7) La quota libera in c/capitale del risultato di amministrazione presunto è pari alla voce D riportata nell'allegato a) al bilancio di previsione. Il risultato di amministrazione presunto è pari alla lettera A riportata nel predetto allegato a).</t>
  </si>
  <si>
    <t>Quota accantonata dell'avanzo presunto
/
Avanzo di amministrazione presunto (8)</t>
  </si>
  <si>
    <t>Quota accantonata dell'avanzo presunto/Avanzo di amministrazione presunto
(%)</t>
  </si>
  <si>
    <t>(5) Da compilare solo se la voce E, dell'allegato al bilancio  concernente il risultato di amministrazione presunto è positivo o pari a 0.
(8) La quota accantonata del risultato di amministrazione presunto è pari alla voce B riportata nell'allegato a) al bilancio di previsione. Il risultato di amministrazione presunto è pari alla lettera A riportata nel predetto allegato a).</t>
  </si>
  <si>
    <t>Quota vincolata dell'avanzo presunto
/
Avanzo di amministrazione presunto (9)</t>
  </si>
  <si>
    <t>Quota vincolata dell'avanzo presunto/Avanzo di amministrazione presunto
(%)</t>
  </si>
  <si>
    <t>(5) Da compilare solo se la voce E, dell'allegato al bilancio  concernente il risultato di amministrazione presunto è positivo o pari a 0.
(9) La quota vincolata del risultato di amministrazione presunto è pari alla voce C riportata nell'allegato a) al bilancio di previsione. Il risultato di amministrazione presunto è pari alla lettera A riportata nel predetto allegato a).</t>
  </si>
  <si>
    <t>Disavanzo iscritto in spesa del bilancio di previsione
/
Totale disavanzo di amministrazione di cui alla lettera E dell'allegato riguardante il risultato di amministrazione presunto (3)</t>
  </si>
  <si>
    <t>Disavanzo iscritto in spesa del bilancio di previsione / Totale disavanzo di amministrazione (%)</t>
  </si>
  <si>
    <t>Quota del disavanzo ripianato nel corso dell'esercizio</t>
  </si>
  <si>
    <t>(3) Al netto del disavanzo tecnico  di cui all'articolo 3, comma 13, del DLgs 118/2011.</t>
  </si>
  <si>
    <t>Totale disavanzo di amministrazione di cui alla lettera E dell'allegato riguardante il risultato di amministrazione presunto (3)
/
Patrimonio netto (1)</t>
  </si>
  <si>
    <t>Totale disavanzo di amministrazione / Patrimonio netto (%)</t>
  </si>
  <si>
    <t>Valutazione della sostenibilità del disavanzo di amministrazione in relazione ai valori del patrimonio netto.</t>
  </si>
  <si>
    <t>(3) Al netto del disavanzo tecnico  di cui all'articolo 3, comma 13, del DLgs 118/2011.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elaborano l'indicatore a decorrere dal 2019.</t>
  </si>
  <si>
    <t>Disavanzo iscritto in spesa del bilancio di previsione
/
Competenza dei titoli 1, 2 e 3 delle entrate</t>
  </si>
  <si>
    <t>Disavanzo iscritto in spesa del bilancio di previsione / Competenza
(%)</t>
  </si>
  <si>
    <t>Quota del disavanzo in relazione ai primi tre titoli delle entrate iscritte nel bilancio di previsione</t>
  </si>
  <si>
    <t>(Fondo pluriennale vincolato corrente e  capitale iscritto in entrata del bilancio
- Quota del fondo pluriennale vincolato corrente e capitale non destinata ad essere utilizzata nel corso dell'esercizio e  rinviata agli esercizi successivi)
/
Fondo pluriennale vincolato  corrente e  capitale iscritto in entrata nel bilancio</t>
  </si>
  <si>
    <t>Stanziamenti dell'Allegato al bilancio di previsione concernente il FPV (%)</t>
  </si>
  <si>
    <t>Il valore del "Fondo pluriennale vincolato iscritto in entrata del bilancio" è riferibile a quello riportato nell'allegato b dell'allegato n. 9 del DLGS n. 118/2011 alla colonna a "Fondo pluriennale vincolato al 31 dicembre dell'esercizio N-1".
La "Quota del fondo pluriennale vincolato iscritto in entrata del bilancio  non destinata ad essere utilizzata nel corso dell'esercizio e rinviata agli esercizi successivi" è riferibile a quello riportato nell'allegato b dell'allegato n. 9 del DLGS n. 118/2011 alla colonna c "Quota del fondo pluriennale vincolato al 31 dicembre dell'esercizio N-1, non destinata ad essere utilizzata nell'esercizio N e  rinviata all'esercizio N+1 e successivi".</t>
  </si>
  <si>
    <t>Totale stanziamenti di competenza delle Entrate per conto terzi e partite di giro
– Entrate derivanti dalla gestione degli incassi vincolati degli enti locali (E.9.01.99.06.000)
/
Totale stanziamenti di competenza per i primi tre titoli di entrata</t>
  </si>
  <si>
    <t>Valutazione dell'incidenza delle entrate per partire di giro e conto terzi sul totale delle entrate correnti</t>
  </si>
  <si>
    <t>Totale stanziamenti di competenza per le Uscite per conto terzi e partite di giro
– Uscite derivanti dalla gestione degli incassi vincolati degli enti locali (U.7.01.99.06.000)
/
Totale stanziamenti di competenza per il primo titolo di spesa</t>
  </si>
  <si>
    <t>Valutazione dell'incidenza delle spese per partire di giro e conto terzi sul totale delle spese correnti</t>
  </si>
  <si>
    <t>cod</t>
  </si>
  <si>
    <t xml:space="preserve">Bilancio di previsione esercizi 2022, 2023 e 2024, approvato il </t>
  </si>
  <si>
    <t>2022</t>
  </si>
  <si>
    <t>2023</t>
  </si>
  <si>
    <t>2024</t>
  </si>
  <si>
    <t>Esercizio 2022: Previsioni competenza/ totale previsioni competenza</t>
  </si>
  <si>
    <t>Esercizio 2023: Previsioni competenza/ totale previsioni competenza</t>
  </si>
  <si>
    <t>Esercizio 2024: Previsioni competenza/ totale previsioni competenza</t>
  </si>
  <si>
    <t>Previsioni cassa esercizio 2022/ (previsioni competenza + residui) esercizio 2022</t>
  </si>
  <si>
    <t xml:space="preserve">BILANCIO DI PREVISIONE ESERCIZI 2022, 2023 e 2024 (dati percentuali) </t>
  </si>
  <si>
    <t>ESERCIZIO 2022</t>
  </si>
  <si>
    <t>ESERCIZIO 2023</t>
  </si>
  <si>
    <t>ESERCIZIO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</si>
</sst>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0" formatCode="#"/>
    <numFmt numFmtId="171" formatCode="0.000"/>
    <numFmt numFmtId="172" formatCode="00"/>
    <numFmt numFmtId="173" formatCode="000"/>
  </numFmts>
  <fonts count="31" x14ac:knownFonts="1">
    <font>
      <sz val="10"/>
      <color indexed="8"/>
      <name val="Times New Roman"/>
      <family val="1"/>
      <charset val="204"/>
    </font>
    <font>
      <sz val="10"/>
      <color indexed="8"/>
      <name val="Arial"/>
      <family val="2"/>
      <charset val="1"/>
    </font>
    <font>
      <sz val="10"/>
      <color indexed="8"/>
      <name val="Times New Roman"/>
      <family val="1"/>
    </font>
    <font>
      <sz val="10"/>
      <name val="Arial"/>
      <family val="2"/>
    </font>
    <font>
      <b/>
      <sz val="14"/>
      <color indexed="56"/>
      <name val="Arial"/>
      <family val="2"/>
    </font>
    <font>
      <b/>
      <sz val="12"/>
      <name val="Arial"/>
      <family val="2"/>
    </font>
    <font>
      <b/>
      <sz val="10"/>
      <name val="Arial"/>
      <family val="2"/>
    </font>
    <font>
      <b/>
      <sz val="13"/>
      <color indexed="56"/>
      <name val="Arial"/>
      <family val="2"/>
    </font>
    <font>
      <b/>
      <sz val="12"/>
      <color indexed="56"/>
      <name val="Arial"/>
      <family val="2"/>
    </font>
    <font>
      <i/>
      <sz val="10"/>
      <name val="Arial"/>
      <family val="2"/>
    </font>
    <font>
      <b/>
      <sz val="9"/>
      <name val="Calibri"/>
      <family val="2"/>
    </font>
    <font>
      <b/>
      <sz val="12"/>
      <name val="Calibri"/>
      <family val="2"/>
    </font>
    <font>
      <b/>
      <sz val="9"/>
      <name val="Arial"/>
      <family val="2"/>
    </font>
    <font>
      <sz val="8"/>
      <name val="Arial"/>
      <family val="2"/>
    </font>
    <font>
      <b/>
      <i/>
      <sz val="9"/>
      <name val="Calibri"/>
      <family val="2"/>
    </font>
    <font>
      <sz val="9"/>
      <color indexed="8"/>
      <name val="Times New Roman"/>
      <family val="1"/>
    </font>
    <font>
      <sz val="9"/>
      <color indexed="8"/>
      <name val="Calibri"/>
      <family val="2"/>
    </font>
    <font>
      <sz val="9"/>
      <name val="Calibri"/>
      <family val="2"/>
    </font>
    <font>
      <b/>
      <sz val="9"/>
      <color indexed="8"/>
      <name val="Calibri"/>
      <family val="2"/>
    </font>
    <font>
      <b/>
      <i/>
      <sz val="9"/>
      <color indexed="8"/>
      <name val="Calibri"/>
      <family val="2"/>
    </font>
    <font>
      <sz val="9"/>
      <name val="Arial"/>
      <family val="2"/>
    </font>
    <font>
      <b/>
      <sz val="7"/>
      <name val="Arial"/>
      <family val="2"/>
    </font>
    <font>
      <sz val="7"/>
      <name val="Arial"/>
      <family val="2"/>
    </font>
    <font>
      <b/>
      <sz val="7"/>
      <color indexed="8"/>
      <name val="Calibri"/>
      <family val="2"/>
    </font>
    <font>
      <b/>
      <sz val="7"/>
      <name val="Calibri"/>
      <family val="2"/>
    </font>
    <font>
      <sz val="7"/>
      <color indexed="8"/>
      <name val="Times New Roman"/>
      <family val="1"/>
    </font>
    <font>
      <b/>
      <i/>
      <sz val="7"/>
      <name val="Calibri"/>
      <family val="2"/>
    </font>
    <font>
      <b/>
      <sz val="7"/>
      <color indexed="21"/>
      <name val="Calibri"/>
      <family val="2"/>
    </font>
    <font>
      <b/>
      <sz val="7"/>
      <color indexed="62"/>
      <name val="Arial"/>
      <family val="2"/>
    </font>
    <font>
      <b/>
      <sz val="7"/>
      <color indexed="56"/>
      <name val="Arial"/>
      <family val="2"/>
    </font>
    <font>
      <sz val="7"/>
      <color indexed="56"/>
      <name val="Arial"/>
      <family val="2"/>
    </font>
  </fonts>
  <fills count="4">
    <fill>
      <patternFill patternType="none"/>
    </fill>
    <fill>
      <patternFill patternType="gray125"/>
    </fill>
    <fill>
      <patternFill patternType="solid">
        <fgColor indexed="15"/>
        <bgColor indexed="35"/>
      </patternFill>
    </fill>
    <fill>
      <patternFill patternType="solid">
        <fgColor indexed="22"/>
        <bgColor indexed="3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right/>
      <top/>
      <bottom style="thin">
        <color indexed="8"/>
      </bottom>
      <diagonal/>
    </border>
    <border>
      <left/>
      <right/>
      <top/>
      <bottom style="thin">
        <color indexed="22"/>
      </bottom>
      <diagonal/>
    </border>
    <border>
      <left/>
      <right/>
      <top style="thin">
        <color indexed="8"/>
      </top>
      <bottom style="thin">
        <color indexed="22"/>
      </bottom>
      <diagonal/>
    </border>
    <border>
      <left/>
      <right/>
      <top style="thin">
        <color indexed="22"/>
      </top>
      <bottom/>
      <diagonal/>
    </border>
  </borders>
  <cellStyleXfs count="1">
    <xf numFmtId="0" fontId="0" fillId="0" borderId="0"/>
  </cellStyleXfs>
  <cellXfs count="150">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4" fontId="1" fillId="0" borderId="0" xfId="0" applyNumberFormat="1" applyFont="1" applyProtection="1">
      <protection locked="0"/>
    </xf>
    <xf numFmtId="0" fontId="1" fillId="2" borderId="0" xfId="0" applyFont="1" applyFill="1" applyAlignment="1">
      <alignment horizontal="center"/>
    </xf>
    <xf numFmtId="0" fontId="1" fillId="2" borderId="0" xfId="0" applyFont="1" applyFill="1" applyAlignment="1">
      <alignment horizontal="center" wrapText="1"/>
    </xf>
    <xf numFmtId="4" fontId="1" fillId="2" borderId="0" xfId="0" applyNumberFormat="1" applyFont="1" applyFill="1" applyAlignment="1" applyProtection="1">
      <alignment horizontal="center"/>
      <protection locked="0"/>
    </xf>
    <xf numFmtId="170" fontId="1" fillId="0" borderId="0" xfId="0" applyNumberFormat="1" applyFont="1"/>
    <xf numFmtId="0" fontId="1" fillId="0" borderId="0" xfId="0" applyNumberFormat="1" applyFont="1"/>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0" fillId="0" borderId="0" xfId="0" applyFill="1" applyBorder="1" applyAlignment="1">
      <alignment horizontal="left" vertical="top" wrapText="1"/>
    </xf>
    <xf numFmtId="0" fontId="4" fillId="0" borderId="0" xfId="0" applyFont="1" applyFill="1" applyBorder="1" applyAlignment="1">
      <alignment horizontal="center" vertical="top" wrapText="1"/>
    </xf>
    <xf numFmtId="0" fontId="6" fillId="0" borderId="1" xfId="0" applyFont="1" applyFill="1" applyBorder="1" applyAlignment="1" applyProtection="1">
      <alignment horizontal="center" vertical="top" wrapText="1"/>
      <protection locked="0"/>
    </xf>
    <xf numFmtId="1" fontId="7" fillId="0" borderId="1" xfId="0"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0" fontId="3" fillId="0" borderId="1" xfId="0" applyFont="1" applyFill="1" applyBorder="1" applyAlignment="1">
      <alignment horizontal="left" vertical="top" wrapText="1"/>
    </xf>
    <xf numFmtId="171" fontId="0" fillId="0" borderId="1" xfId="0" applyNumberFormat="1" applyFill="1" applyBorder="1" applyAlignment="1" applyProtection="1">
      <alignment horizontal="center" vertical="center" wrapText="1"/>
      <protection locked="0"/>
    </xf>
    <xf numFmtId="1" fontId="8" fillId="0" borderId="1" xfId="0" applyNumberFormat="1" applyFont="1" applyFill="1" applyBorder="1" applyAlignment="1">
      <alignment horizontal="right" vertical="top" wrapText="1"/>
    </xf>
    <xf numFmtId="0" fontId="8" fillId="0" borderId="1" xfId="0" applyFont="1" applyFill="1" applyBorder="1" applyAlignment="1">
      <alignment horizontal="left" vertical="top" wrapText="1"/>
    </xf>
    <xf numFmtId="1" fontId="7" fillId="0" borderId="2" xfId="0" applyNumberFormat="1" applyFont="1" applyFill="1" applyBorder="1" applyAlignment="1">
      <alignment horizontal="right" vertical="top" wrapText="1"/>
    </xf>
    <xf numFmtId="0" fontId="7"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3" fillId="0" borderId="1" xfId="0"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171" fontId="15"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lignment horizontal="center" vertical="top" wrapText="1"/>
    </xf>
    <xf numFmtId="0" fontId="17" fillId="0" borderId="1" xfId="0" applyFont="1" applyFill="1" applyBorder="1" applyAlignment="1">
      <alignment horizontal="left" vertical="top" wrapText="1"/>
    </xf>
    <xf numFmtId="1" fontId="18" fillId="0" borderId="1" xfId="0" applyNumberFormat="1" applyFont="1" applyFill="1" applyBorder="1" applyAlignment="1">
      <alignment horizontal="center" vertical="top" wrapText="1"/>
    </xf>
    <xf numFmtId="0" fontId="14" fillId="0" borderId="1" xfId="0" applyFont="1" applyFill="1" applyBorder="1" applyAlignment="1">
      <alignment horizontal="left" vertical="top" wrapText="1"/>
    </xf>
    <xf numFmtId="171" fontId="15" fillId="0" borderId="1" xfId="0" applyNumberFormat="1" applyFont="1" applyFill="1" applyBorder="1" applyAlignment="1" applyProtection="1">
      <alignment horizontal="center" vertical="center" wrapText="1"/>
    </xf>
    <xf numFmtId="1" fontId="19" fillId="0" borderId="1" xfId="0" applyNumberFormat="1" applyFont="1" applyFill="1" applyBorder="1" applyAlignment="1">
      <alignment horizontal="center" vertical="top" wrapText="1"/>
    </xf>
    <xf numFmtId="0" fontId="20" fillId="0" borderId="1" xfId="0" applyFont="1" applyFill="1" applyBorder="1" applyAlignment="1">
      <alignment horizontal="left" vertical="top" wrapText="1"/>
    </xf>
    <xf numFmtId="0" fontId="0" fillId="0" borderId="0" xfId="0" applyFill="1" applyBorder="1" applyAlignment="1" applyProtection="1">
      <alignment horizontal="left" vertical="top"/>
    </xf>
    <xf numFmtId="0" fontId="2" fillId="0" borderId="0" xfId="0" applyFont="1" applyFill="1" applyBorder="1" applyAlignment="1" applyProtection="1">
      <alignment horizontal="left" vertical="top"/>
    </xf>
    <xf numFmtId="0" fontId="21" fillId="0" borderId="1" xfId="0" applyFont="1" applyFill="1" applyBorder="1" applyAlignment="1">
      <alignment horizontal="center" vertical="top" wrapText="1"/>
    </xf>
    <xf numFmtId="172" fontId="23" fillId="0" borderId="1" xfId="0" applyNumberFormat="1" applyFont="1" applyFill="1" applyBorder="1" applyAlignment="1">
      <alignment horizontal="left" vertical="top" wrapText="1"/>
    </xf>
    <xf numFmtId="0" fontId="24" fillId="0" borderId="1" xfId="0" applyFont="1" applyFill="1" applyBorder="1" applyAlignment="1">
      <alignment horizontal="left" vertical="top" wrapText="1"/>
    </xf>
    <xf numFmtId="171" fontId="25" fillId="0" borderId="5" xfId="0" applyNumberFormat="1" applyFont="1" applyFill="1" applyBorder="1" applyAlignment="1" applyProtection="1">
      <alignment horizontal="center" vertical="top"/>
      <protection locked="0"/>
    </xf>
    <xf numFmtId="173" fontId="23" fillId="0" borderId="1" xfId="0" applyNumberFormat="1" applyFont="1" applyFill="1" applyBorder="1" applyAlignment="1">
      <alignment horizontal="left" vertical="top" wrapText="1"/>
    </xf>
    <xf numFmtId="49" fontId="0" fillId="0" borderId="0" xfId="0" applyNumberFormat="1" applyFont="1" applyFill="1" applyBorder="1" applyAlignment="1" applyProtection="1">
      <alignment horizontal="left" vertical="top"/>
    </xf>
    <xf numFmtId="171" fontId="25" fillId="0" borderId="1" xfId="0" applyNumberFormat="1" applyFont="1" applyFill="1" applyBorder="1" applyAlignment="1" applyProtection="1">
      <alignment horizontal="center" vertical="center" wrapText="1"/>
    </xf>
    <xf numFmtId="171" fontId="25" fillId="0" borderId="1" xfId="0" applyNumberFormat="1" applyFont="1" applyFill="1" applyBorder="1" applyAlignment="1" applyProtection="1">
      <alignment horizontal="center" vertical="center" wrapText="1"/>
      <protection locked="0"/>
    </xf>
    <xf numFmtId="1" fontId="23" fillId="0" borderId="1" xfId="0" applyNumberFormat="1" applyFont="1" applyFill="1" applyBorder="1" applyAlignment="1">
      <alignment horizontal="left" vertical="top" wrapText="1"/>
    </xf>
    <xf numFmtId="0" fontId="22" fillId="0" borderId="6" xfId="0" applyFont="1" applyFill="1" applyBorder="1" applyAlignment="1">
      <alignment horizontal="left" vertical="top" wrapText="1"/>
    </xf>
    <xf numFmtId="0" fontId="0" fillId="0" borderId="6"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3" fillId="0" borderId="0" xfId="0" applyFont="1" applyFill="1" applyBorder="1" applyAlignment="1">
      <alignment horizontal="left" vertical="top" wrapText="1" indent="1"/>
    </xf>
    <xf numFmtId="0" fontId="28" fillId="0" borderId="6" xfId="0" applyFont="1" applyFill="1" applyBorder="1" applyAlignment="1">
      <alignment horizontal="left" vertical="top" wrapText="1"/>
    </xf>
    <xf numFmtId="0" fontId="28" fillId="0" borderId="6" xfId="0" applyFont="1" applyFill="1" applyBorder="1" applyAlignment="1">
      <alignment horizontal="center" vertical="top" wrapText="1"/>
    </xf>
    <xf numFmtId="0" fontId="28" fillId="0" borderId="6" xfId="0" applyFont="1" applyFill="1" applyBorder="1" applyAlignment="1">
      <alignment horizontal="left" vertical="top" wrapText="1" inden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21" fillId="0" borderId="0" xfId="0" applyFont="1" applyFill="1" applyBorder="1" applyAlignment="1">
      <alignment horizontal="left" vertical="top" wrapText="1"/>
    </xf>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9" fillId="0" borderId="7"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top" wrapText="1" indent="1"/>
    </xf>
    <xf numFmtId="0" fontId="29" fillId="0" borderId="6" xfId="0" applyFont="1" applyFill="1" applyBorder="1" applyAlignment="1">
      <alignment horizontal="right" vertical="top" wrapText="1"/>
    </xf>
    <xf numFmtId="0" fontId="29" fillId="0" borderId="6" xfId="0" applyFont="1" applyFill="1" applyBorder="1" applyAlignment="1">
      <alignment horizontal="left" vertical="top" wrapText="1"/>
    </xf>
    <xf numFmtId="0" fontId="21" fillId="0" borderId="6" xfId="0" applyFont="1" applyFill="1" applyBorder="1" applyAlignment="1">
      <alignment horizontal="left" vertical="top" wrapText="1"/>
    </xf>
    <xf numFmtId="0" fontId="22" fillId="0" borderId="6" xfId="0" applyFont="1" applyFill="1" applyBorder="1" applyAlignment="1">
      <alignment horizontal="center" vertical="top" wrapText="1"/>
    </xf>
    <xf numFmtId="0" fontId="22" fillId="0" borderId="6" xfId="0" applyFont="1" applyFill="1" applyBorder="1" applyAlignment="1">
      <alignment horizontal="left" vertical="top" wrapText="1" indent="1"/>
    </xf>
    <xf numFmtId="0" fontId="29" fillId="0" borderId="3" xfId="0" applyFont="1" applyFill="1" applyBorder="1" applyAlignment="1">
      <alignment horizontal="right" vertical="top" wrapText="1"/>
    </xf>
    <xf numFmtId="0" fontId="29"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horizontal="left" vertical="top" wrapText="1"/>
    </xf>
    <xf numFmtId="0" fontId="25" fillId="0" borderId="8" xfId="0" applyFont="1" applyFill="1" applyBorder="1" applyAlignment="1">
      <alignment horizontal="left" vertical="top" wrapText="1"/>
    </xf>
    <xf numFmtId="0" fontId="29" fillId="0" borderId="9" xfId="0" applyFont="1" applyFill="1" applyBorder="1" applyAlignment="1">
      <alignment horizontal="right" vertical="top" wrapText="1"/>
    </xf>
    <xf numFmtId="0" fontId="29" fillId="0" borderId="9" xfId="0" applyFont="1" applyFill="1" applyBorder="1" applyAlignment="1">
      <alignment horizontal="left" vertical="top" wrapText="1"/>
    </xf>
    <xf numFmtId="0" fontId="21" fillId="0" borderId="9" xfId="0" applyFont="1" applyFill="1" applyBorder="1" applyAlignment="1">
      <alignment horizontal="left" vertical="top" wrapText="1"/>
    </xf>
    <xf numFmtId="0" fontId="22" fillId="0" borderId="9" xfId="0" applyFont="1" applyFill="1" applyBorder="1" applyAlignment="1">
      <alignment horizontal="center" vertical="top" wrapText="1"/>
    </xf>
    <xf numFmtId="0" fontId="22" fillId="0" borderId="9" xfId="0" applyFont="1" applyFill="1" applyBorder="1" applyAlignment="1">
      <alignment horizontal="left" vertical="top" wrapText="1"/>
    </xf>
    <xf numFmtId="1" fontId="29" fillId="0" borderId="10" xfId="0" applyNumberFormat="1" applyFont="1" applyFill="1" applyBorder="1" applyAlignment="1">
      <alignment horizontal="left" vertical="top" wrapText="1" indent="1"/>
    </xf>
    <xf numFmtId="0" fontId="29" fillId="0" borderId="10" xfId="0" applyFont="1" applyFill="1" applyBorder="1" applyAlignment="1">
      <alignment horizontal="left" vertical="top" wrapText="1"/>
    </xf>
    <xf numFmtId="0" fontId="29" fillId="0" borderId="10" xfId="0" applyFont="1" applyFill="1" applyBorder="1" applyAlignment="1">
      <alignment horizontal="right" vertical="top" wrapText="1"/>
    </xf>
    <xf numFmtId="0" fontId="21" fillId="0" borderId="10" xfId="0" applyFont="1" applyFill="1" applyBorder="1" applyAlignment="1">
      <alignment horizontal="left" vertical="top" wrapText="1"/>
    </xf>
    <xf numFmtId="0" fontId="22" fillId="0" borderId="10" xfId="0" applyFont="1" applyFill="1" applyBorder="1" applyAlignment="1">
      <alignment horizontal="center" vertical="top" wrapText="1"/>
    </xf>
    <xf numFmtId="0" fontId="22" fillId="0" borderId="10" xfId="0" applyFont="1" applyFill="1" applyBorder="1" applyAlignment="1">
      <alignment horizontal="left" vertical="top" wrapText="1"/>
    </xf>
    <xf numFmtId="1" fontId="29" fillId="0" borderId="10" xfId="0" applyNumberFormat="1" applyFont="1" applyFill="1" applyBorder="1" applyAlignment="1">
      <alignment horizontal="right" vertical="top" wrapText="1"/>
    </xf>
    <xf numFmtId="0" fontId="25" fillId="3" borderId="0" xfId="0" applyFont="1" applyFill="1" applyBorder="1" applyAlignment="1">
      <alignment horizontal="left" vertical="top" wrapText="1"/>
    </xf>
    <xf numFmtId="0" fontId="25" fillId="3" borderId="0" xfId="0" applyFont="1" applyFill="1" applyBorder="1" applyAlignment="1">
      <alignment horizontal="center" vertical="top" wrapText="1"/>
    </xf>
    <xf numFmtId="1" fontId="29" fillId="0" borderId="0" xfId="0" applyNumberFormat="1" applyFont="1" applyFill="1" applyBorder="1" applyAlignment="1">
      <alignment horizontal="left" vertical="top" wrapText="1" indent="1"/>
    </xf>
    <xf numFmtId="0" fontId="21" fillId="0" borderId="7" xfId="0" applyFont="1" applyFill="1" applyBorder="1" applyAlignment="1">
      <alignment horizontal="left" vertical="top" wrapText="1" indent="1"/>
    </xf>
    <xf numFmtId="0" fontId="21" fillId="0" borderId="3" xfId="0" applyFont="1" applyFill="1" applyBorder="1" applyAlignment="1">
      <alignment horizontal="left" vertical="top" wrapText="1" indent="1"/>
    </xf>
    <xf numFmtId="0" fontId="21" fillId="0" borderId="6" xfId="0" applyFont="1" applyFill="1" applyBorder="1" applyAlignment="1">
      <alignment horizontal="left" vertical="top" wrapText="1" indent="1"/>
    </xf>
    <xf numFmtId="1" fontId="29" fillId="0" borderId="0" xfId="0" applyNumberFormat="1" applyFont="1" applyFill="1" applyBorder="1" applyAlignment="1">
      <alignment horizontal="left" vertical="top" wrapText="1"/>
    </xf>
    <xf numFmtId="0" fontId="29" fillId="0" borderId="8" xfId="0" applyFont="1" applyFill="1" applyBorder="1" applyAlignment="1">
      <alignment horizontal="right" vertical="top" wrapText="1"/>
    </xf>
    <xf numFmtId="0" fontId="21" fillId="0" borderId="9" xfId="0" applyFont="1" applyFill="1" applyBorder="1" applyAlignment="1">
      <alignment horizontal="left" vertical="top" wrapText="1" indent="2"/>
    </xf>
    <xf numFmtId="0" fontId="21" fillId="0" borderId="10" xfId="0" applyFont="1" applyFill="1" applyBorder="1" applyAlignment="1">
      <alignment horizontal="left" vertical="top" wrapText="1" indent="2"/>
    </xf>
    <xf numFmtId="0" fontId="22" fillId="0" borderId="10" xfId="0" applyFont="1" applyFill="1" applyBorder="1" applyAlignment="1">
      <alignment horizontal="left" vertical="top" wrapText="1" indent="3"/>
    </xf>
    <xf numFmtId="0" fontId="3" fillId="0" borderId="0" xfId="0" applyFont="1" applyFill="1" applyBorder="1" applyAlignment="1">
      <alignment horizontal="left" vertical="top" wrapText="1"/>
    </xf>
    <xf numFmtId="0" fontId="7" fillId="0" borderId="3" xfId="0"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3" fillId="0" borderId="0" xfId="0" applyFont="1" applyFill="1" applyBorder="1" applyAlignment="1">
      <alignment horizontal="center" vertical="top" wrapText="1"/>
    </xf>
    <xf numFmtId="0" fontId="5" fillId="0" borderId="0" xfId="0" applyFont="1" applyFill="1" applyBorder="1" applyAlignment="1" applyProtection="1">
      <alignment horizontal="center" vertical="top" wrapText="1"/>
      <protection locked="0"/>
    </xf>
    <xf numFmtId="0" fontId="5" fillId="0" borderId="7" xfId="0" applyFont="1" applyFill="1" applyBorder="1" applyAlignment="1">
      <alignment horizontal="center" vertical="center" wrapText="1"/>
    </xf>
    <xf numFmtId="0" fontId="6" fillId="0" borderId="1" xfId="0" applyFont="1" applyFill="1" applyBorder="1" applyAlignment="1">
      <alignment horizontal="left" vertical="center" wrapText="1" indent="10"/>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20" fillId="0" borderId="6" xfId="0" applyFont="1" applyFill="1" applyBorder="1" applyAlignment="1">
      <alignment horizontal="left" vertical="top" wrapText="1"/>
    </xf>
    <xf numFmtId="0" fontId="4" fillId="0" borderId="0" xfId="0" applyFont="1" applyFill="1" applyBorder="1" applyAlignment="1">
      <alignment horizontal="center" vertical="top" wrapText="1"/>
    </xf>
    <xf numFmtId="0" fontId="5" fillId="0" borderId="7" xfId="0" applyFont="1" applyFill="1" applyBorder="1" applyAlignment="1">
      <alignment horizontal="center" vertical="center"/>
    </xf>
    <xf numFmtId="0" fontId="10" fillId="0" borderId="1" xfId="0" applyFont="1" applyFill="1" applyBorder="1" applyAlignment="1">
      <alignment horizontal="left" wrapText="1" indent="1"/>
    </xf>
    <xf numFmtId="0" fontId="11"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26" fillId="0" borderId="1" xfId="0" applyFont="1" applyFill="1" applyBorder="1" applyAlignment="1">
      <alignment horizontal="left" vertical="top" wrapText="1" indent="1"/>
    </xf>
    <xf numFmtId="0" fontId="22" fillId="0" borderId="6" xfId="0" applyFont="1" applyFill="1" applyBorder="1" applyAlignment="1">
      <alignment horizontal="left" vertical="top" wrapText="1"/>
    </xf>
    <xf numFmtId="0" fontId="26" fillId="0" borderId="1" xfId="0" applyFont="1" applyFill="1" applyBorder="1" applyAlignment="1">
      <alignment horizontal="left" vertical="top" wrapText="1" indent="4"/>
    </xf>
    <xf numFmtId="0" fontId="21" fillId="0" borderId="1" xfId="0" applyFont="1" applyFill="1" applyBorder="1" applyAlignment="1">
      <alignment vertical="center" wrapText="1"/>
    </xf>
    <xf numFmtId="0" fontId="26" fillId="0" borderId="1" xfId="0" applyFont="1" applyFill="1" applyBorder="1" applyAlignment="1">
      <alignment horizontal="left" vertical="top" wrapText="1" indent="2"/>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top" wrapText="1" indent="3"/>
    </xf>
    <xf numFmtId="0" fontId="26" fillId="0" borderId="1" xfId="0" applyFont="1" applyFill="1" applyBorder="1" applyAlignment="1">
      <alignment horizontal="center" vertical="top"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top" wrapText="1" indent="1"/>
    </xf>
    <xf numFmtId="0" fontId="21" fillId="0" borderId="1" xfId="0" applyFont="1" applyFill="1" applyBorder="1" applyAlignment="1">
      <alignment horizontal="center" vertical="top" wrapText="1"/>
    </xf>
    <xf numFmtId="0" fontId="21"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4" xfId="0" applyFont="1" applyFill="1" applyBorder="1" applyAlignment="1">
      <alignment horizontal="left" wrapText="1" indent="11"/>
    </xf>
    <xf numFmtId="0" fontId="12" fillId="0" borderId="1" xfId="0" applyFont="1" applyFill="1" applyBorder="1" applyAlignment="1">
      <alignment horizontal="center" vertical="top" wrapText="1"/>
    </xf>
    <xf numFmtId="0" fontId="21" fillId="0" borderId="1" xfId="0" applyFont="1" applyFill="1" applyBorder="1" applyAlignment="1" applyProtection="1">
      <alignment horizontal="center" vertical="top" wrapText="1"/>
      <protection locked="0"/>
    </xf>
    <xf numFmtId="0" fontId="22" fillId="0" borderId="6"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center" wrapText="1"/>
    </xf>
    <xf numFmtId="0" fontId="25" fillId="0" borderId="0" xfId="0" applyFont="1" applyFill="1" applyBorder="1" applyAlignment="1">
      <alignment horizontal="center" vertical="top" wrapText="1"/>
    </xf>
    <xf numFmtId="0" fontId="29" fillId="0" borderId="6" xfId="0" applyFont="1" applyFill="1" applyBorder="1" applyAlignment="1">
      <alignment horizontal="center" vertical="top" wrapText="1"/>
    </xf>
    <xf numFmtId="0" fontId="21" fillId="0" borderId="6" xfId="0" applyFont="1" applyFill="1" applyBorder="1" applyAlignment="1">
      <alignment horizontal="left" vertical="top" wrapText="1" indent="2"/>
    </xf>
    <xf numFmtId="0" fontId="4" fillId="0" borderId="7" xfId="0" applyFont="1" applyFill="1" applyBorder="1" applyAlignment="1">
      <alignment horizontal="center" vertical="top" wrapText="1"/>
    </xf>
    <xf numFmtId="0" fontId="28" fillId="0" borderId="6" xfId="0" applyFont="1" applyFill="1" applyBorder="1" applyAlignment="1">
      <alignment horizontal="left" vertical="top" wrapText="1"/>
    </xf>
    <xf numFmtId="0" fontId="25" fillId="3" borderId="0" xfId="0" applyFont="1" applyFill="1" applyBorder="1" applyAlignment="1">
      <alignment horizontal="left" vertical="top" wrapTex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1" fillId="0" borderId="7" xfId="0" applyFont="1" applyFill="1" applyBorder="1" applyAlignment="1">
      <alignment horizontal="left" vertical="top" wrapText="1" indent="2"/>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2" workbookViewId="0">
      <selection activeCell="A2" sqref="A2"/>
    </sheetView>
  </sheetViews>
  <sheetFormatPr defaultColWidth="12.83203125" defaultRowHeight="12.75" x14ac:dyDescent="0.2"/>
  <cols>
    <col min="1" max="1" width="6.5" style="1" customWidth="1"/>
    <col min="2" max="2" width="87" style="2" customWidth="1"/>
    <col min="3" max="5" width="16.6640625" style="3" customWidth="1"/>
    <col min="6" max="6" width="12.83203125" style="1"/>
    <col min="7" max="7" width="13.6640625" style="1" customWidth="1"/>
    <col min="8" max="16384" width="12.83203125" style="1"/>
  </cols>
  <sheetData>
    <row r="1" spans="1:7" hidden="1" x14ac:dyDescent="0.2">
      <c r="A1" s="1" t="s">
        <v>657</v>
      </c>
      <c r="C1" s="4" t="s">
        <v>1</v>
      </c>
      <c r="D1" s="4" t="s">
        <v>2</v>
      </c>
      <c r="E1" s="4" t="s">
        <v>3</v>
      </c>
    </row>
    <row r="2" spans="1:7" ht="16.350000000000001" customHeight="1" x14ac:dyDescent="0.2">
      <c r="A2" s="5" t="s">
        <v>4</v>
      </c>
      <c r="B2" s="6" t="s">
        <v>5</v>
      </c>
      <c r="C2" s="7" t="s">
        <v>6</v>
      </c>
      <c r="D2" s="7" t="s">
        <v>7</v>
      </c>
      <c r="E2" s="7" t="s">
        <v>8</v>
      </c>
    </row>
    <row r="3" spans="1:7" x14ac:dyDescent="0.2">
      <c r="A3" s="8">
        <v>1</v>
      </c>
      <c r="B3" s="2" t="s">
        <v>9</v>
      </c>
      <c r="C3" s="4">
        <v>0</v>
      </c>
      <c r="D3" s="4">
        <v>0</v>
      </c>
      <c r="E3" s="4">
        <v>0</v>
      </c>
    </row>
    <row r="4" spans="1:7" x14ac:dyDescent="0.2">
      <c r="A4" s="8">
        <v>2</v>
      </c>
      <c r="B4" s="2" t="s">
        <v>10</v>
      </c>
      <c r="C4" s="4">
        <v>260294.87</v>
      </c>
      <c r="D4" s="4">
        <v>227770</v>
      </c>
      <c r="E4" s="4">
        <v>207770</v>
      </c>
    </row>
    <row r="5" spans="1:7" x14ac:dyDescent="0.2">
      <c r="A5" s="8">
        <v>3</v>
      </c>
      <c r="B5" s="2" t="s">
        <v>11</v>
      </c>
      <c r="C5" s="4">
        <v>37960</v>
      </c>
      <c r="D5" s="4">
        <v>37700</v>
      </c>
      <c r="E5" s="4">
        <v>35610</v>
      </c>
    </row>
    <row r="6" spans="1:7" x14ac:dyDescent="0.2">
      <c r="A6" s="8">
        <v>4</v>
      </c>
      <c r="B6" s="2" t="s">
        <v>12</v>
      </c>
      <c r="C6" s="4">
        <v>203085</v>
      </c>
      <c r="D6" s="4">
        <v>204260</v>
      </c>
      <c r="E6" s="4">
        <v>205715</v>
      </c>
    </row>
    <row r="7" spans="1:7" x14ac:dyDescent="0.2">
      <c r="A7" s="8">
        <v>5</v>
      </c>
      <c r="B7" s="2" t="s">
        <v>13</v>
      </c>
      <c r="C7" s="4">
        <v>21400.46</v>
      </c>
      <c r="D7" s="4">
        <v>18660</v>
      </c>
      <c r="E7" s="4">
        <v>18890</v>
      </c>
    </row>
    <row r="8" spans="1:7" x14ac:dyDescent="0.2">
      <c r="A8" s="8">
        <v>6</v>
      </c>
      <c r="B8" s="2" t="s">
        <v>14</v>
      </c>
      <c r="C8" s="4">
        <v>32524.87</v>
      </c>
      <c r="D8" s="4">
        <v>0</v>
      </c>
      <c r="E8" s="4">
        <v>0</v>
      </c>
    </row>
    <row r="9" spans="1:7" x14ac:dyDescent="0.2">
      <c r="A9" s="8">
        <v>7</v>
      </c>
      <c r="B9" s="2" t="s">
        <v>15</v>
      </c>
      <c r="C9" s="4">
        <v>0</v>
      </c>
      <c r="D9" s="4">
        <v>0</v>
      </c>
      <c r="E9" s="4">
        <v>0</v>
      </c>
    </row>
    <row r="10" spans="1:7" x14ac:dyDescent="0.2">
      <c r="A10" s="8">
        <v>8</v>
      </c>
      <c r="B10" s="2" t="s">
        <v>16</v>
      </c>
      <c r="C10" s="4">
        <v>1517556</v>
      </c>
      <c r="D10" s="4">
        <v>1425996</v>
      </c>
      <c r="E10" s="4">
        <v>1428101</v>
      </c>
      <c r="G10" s="9"/>
    </row>
    <row r="11" spans="1:7" x14ac:dyDescent="0.2">
      <c r="A11" s="8">
        <v>9</v>
      </c>
      <c r="B11" s="2" t="s">
        <v>17</v>
      </c>
      <c r="C11" s="4">
        <v>1459258.33</v>
      </c>
      <c r="D11" s="4">
        <v>1459258.33</v>
      </c>
      <c r="E11" s="4">
        <v>1459258.33</v>
      </c>
    </row>
    <row r="12" spans="1:7" x14ac:dyDescent="0.2">
      <c r="A12" s="8">
        <v>10</v>
      </c>
      <c r="B12" s="2" t="s">
        <v>18</v>
      </c>
      <c r="C12" s="4">
        <v>1444892.61</v>
      </c>
      <c r="D12" s="4">
        <v>0</v>
      </c>
      <c r="E12" s="4">
        <v>0</v>
      </c>
    </row>
    <row r="13" spans="1:7" x14ac:dyDescent="0.2">
      <c r="A13" s="8">
        <v>11</v>
      </c>
      <c r="B13" s="2" t="s">
        <v>19</v>
      </c>
      <c r="C13" s="4">
        <v>1513072.93</v>
      </c>
      <c r="D13" s="4">
        <v>0</v>
      </c>
      <c r="E13" s="4">
        <v>0</v>
      </c>
    </row>
    <row r="14" spans="1:7" ht="25.5" x14ac:dyDescent="0.2">
      <c r="A14" s="8">
        <v>12</v>
      </c>
      <c r="B14" s="2" t="s">
        <v>20</v>
      </c>
      <c r="C14" s="4">
        <v>1079698.31</v>
      </c>
      <c r="D14" s="4">
        <v>1079698.31</v>
      </c>
      <c r="E14" s="4">
        <v>1079698.31</v>
      </c>
    </row>
    <row r="15" spans="1:7" ht="25.5" x14ac:dyDescent="0.2">
      <c r="A15" s="8">
        <v>13</v>
      </c>
      <c r="B15" s="2" t="s">
        <v>21</v>
      </c>
      <c r="C15" s="4">
        <v>1080565.99</v>
      </c>
      <c r="D15" s="4">
        <v>0</v>
      </c>
      <c r="E15" s="4">
        <v>0</v>
      </c>
    </row>
    <row r="16" spans="1:7" x14ac:dyDescent="0.2">
      <c r="A16" s="8">
        <v>14</v>
      </c>
      <c r="B16" s="2" t="s">
        <v>22</v>
      </c>
      <c r="C16" s="4">
        <v>1644841.43</v>
      </c>
      <c r="D16" s="4">
        <v>1253510.1000000001</v>
      </c>
      <c r="E16" s="4">
        <v>1254163.22</v>
      </c>
    </row>
    <row r="17" spans="1:5" ht="25.5" x14ac:dyDescent="0.2">
      <c r="A17" s="8">
        <v>15</v>
      </c>
      <c r="B17" s="2" t="s">
        <v>23</v>
      </c>
      <c r="C17" s="4">
        <v>63734.87</v>
      </c>
      <c r="D17" s="4">
        <v>37470</v>
      </c>
      <c r="E17" s="4">
        <v>37470</v>
      </c>
    </row>
    <row r="18" spans="1:5" x14ac:dyDescent="0.2">
      <c r="A18" s="8">
        <v>16</v>
      </c>
      <c r="B18" s="2" t="s">
        <v>24</v>
      </c>
      <c r="C18" s="4">
        <v>4800</v>
      </c>
      <c r="D18" s="4">
        <v>0</v>
      </c>
      <c r="E18" s="4">
        <v>0</v>
      </c>
    </row>
    <row r="19" spans="1:5" x14ac:dyDescent="0.2">
      <c r="A19" s="8">
        <v>17</v>
      </c>
      <c r="B19" s="2" t="s">
        <v>25</v>
      </c>
      <c r="C19" s="4">
        <v>1402</v>
      </c>
      <c r="D19" s="4">
        <v>1402</v>
      </c>
      <c r="E19" s="4">
        <v>1402</v>
      </c>
    </row>
    <row r="20" spans="1:5" ht="38.25" x14ac:dyDescent="0.2">
      <c r="A20" s="8">
        <v>18</v>
      </c>
      <c r="B20" s="2" t="s">
        <v>26</v>
      </c>
      <c r="C20" s="4">
        <v>142700</v>
      </c>
      <c r="D20" s="4">
        <v>111100</v>
      </c>
      <c r="E20" s="4">
        <v>111200</v>
      </c>
    </row>
    <row r="21" spans="1:5" x14ac:dyDescent="0.2">
      <c r="A21" s="8">
        <v>19</v>
      </c>
      <c r="B21" s="2" t="s">
        <v>27</v>
      </c>
      <c r="C21" s="4">
        <v>1644841.43</v>
      </c>
      <c r="D21" s="4">
        <v>1253510.1000000001</v>
      </c>
      <c r="E21" s="4">
        <v>1254163.22</v>
      </c>
    </row>
    <row r="22" spans="1:5" x14ac:dyDescent="0.2">
      <c r="A22" s="8">
        <v>20</v>
      </c>
      <c r="B22" s="2" t="s">
        <v>28</v>
      </c>
      <c r="C22" s="4">
        <v>800</v>
      </c>
      <c r="D22" s="4">
        <v>800</v>
      </c>
      <c r="E22" s="4">
        <v>800</v>
      </c>
    </row>
    <row r="23" spans="1:5" x14ac:dyDescent="0.2">
      <c r="A23" s="8">
        <v>21</v>
      </c>
      <c r="B23" s="2" t="s">
        <v>29</v>
      </c>
      <c r="C23" s="4">
        <v>0</v>
      </c>
      <c r="D23" s="4">
        <v>0</v>
      </c>
      <c r="E23" s="4">
        <v>0</v>
      </c>
    </row>
    <row r="24" spans="1:5" x14ac:dyDescent="0.2">
      <c r="A24" s="8">
        <v>22</v>
      </c>
      <c r="B24" s="2" t="s">
        <v>30</v>
      </c>
      <c r="C24" s="4">
        <v>2225688.75</v>
      </c>
      <c r="D24" s="4">
        <v>721000</v>
      </c>
      <c r="E24" s="4">
        <v>1000</v>
      </c>
    </row>
    <row r="25" spans="1:5" x14ac:dyDescent="0.2">
      <c r="A25" s="8">
        <v>23</v>
      </c>
      <c r="B25" s="2" t="s">
        <v>31</v>
      </c>
      <c r="C25" s="4">
        <v>20000</v>
      </c>
      <c r="D25" s="4">
        <v>0</v>
      </c>
      <c r="E25" s="4">
        <v>0</v>
      </c>
    </row>
    <row r="26" spans="1:5" x14ac:dyDescent="0.2">
      <c r="A26" s="8">
        <v>24</v>
      </c>
      <c r="B26" s="2" t="s">
        <v>32</v>
      </c>
      <c r="C26" s="4">
        <v>3907756.08</v>
      </c>
      <c r="D26" s="4">
        <v>1991736</v>
      </c>
      <c r="E26" s="4">
        <v>1272386</v>
      </c>
    </row>
    <row r="27" spans="1:5" x14ac:dyDescent="0.2">
      <c r="A27" s="8">
        <v>25</v>
      </c>
      <c r="B27" s="2" t="s">
        <v>33</v>
      </c>
      <c r="C27" s="4">
        <v>0</v>
      </c>
      <c r="D27" s="4">
        <v>0</v>
      </c>
      <c r="E27" s="4">
        <v>0</v>
      </c>
    </row>
    <row r="28" spans="1:5" x14ac:dyDescent="0.2">
      <c r="A28" s="8">
        <v>26</v>
      </c>
      <c r="B28" s="2" t="s">
        <v>34</v>
      </c>
      <c r="C28" s="4">
        <v>0</v>
      </c>
      <c r="D28" s="4">
        <v>0</v>
      </c>
      <c r="E28" s="4">
        <v>0</v>
      </c>
    </row>
    <row r="29" spans="1:5" ht="25.5" x14ac:dyDescent="0.2">
      <c r="A29" s="8">
        <v>27</v>
      </c>
      <c r="B29" s="2" t="s">
        <v>35</v>
      </c>
      <c r="C29" s="4">
        <v>250000</v>
      </c>
      <c r="D29" s="4">
        <v>0</v>
      </c>
      <c r="E29" s="4">
        <v>0</v>
      </c>
    </row>
    <row r="30" spans="1:5" x14ac:dyDescent="0.2">
      <c r="A30" s="8">
        <v>28</v>
      </c>
      <c r="B30" s="2" t="s">
        <v>36</v>
      </c>
      <c r="C30" s="4">
        <v>848065.34</v>
      </c>
      <c r="D30" s="4">
        <v>0</v>
      </c>
      <c r="E30" s="4">
        <v>0</v>
      </c>
    </row>
    <row r="31" spans="1:5" x14ac:dyDescent="0.2">
      <c r="A31" s="8">
        <v>29</v>
      </c>
      <c r="B31" s="2" t="s">
        <v>37</v>
      </c>
      <c r="C31" s="4">
        <v>2054977.67</v>
      </c>
      <c r="D31" s="4">
        <v>0</v>
      </c>
      <c r="E31" s="4">
        <v>0</v>
      </c>
    </row>
    <row r="32" spans="1:5" x14ac:dyDescent="0.2">
      <c r="A32" s="8">
        <v>30</v>
      </c>
      <c r="B32" s="2" t="s">
        <v>38</v>
      </c>
      <c r="C32" s="4">
        <v>703995</v>
      </c>
      <c r="D32" s="4">
        <v>0</v>
      </c>
      <c r="E32" s="4">
        <v>0</v>
      </c>
    </row>
    <row r="33" spans="1:5" x14ac:dyDescent="0.2">
      <c r="A33" s="8">
        <v>31</v>
      </c>
      <c r="B33" s="2" t="s">
        <v>39</v>
      </c>
      <c r="C33" s="4">
        <v>187885.06</v>
      </c>
      <c r="D33" s="4">
        <v>0</v>
      </c>
      <c r="E33" s="4">
        <v>0</v>
      </c>
    </row>
    <row r="34" spans="1:5" x14ac:dyDescent="0.2">
      <c r="A34" s="8">
        <v>32</v>
      </c>
      <c r="B34" s="2" t="s">
        <v>40</v>
      </c>
      <c r="C34" s="4">
        <v>478921.86</v>
      </c>
      <c r="D34" s="4">
        <v>0</v>
      </c>
      <c r="E34" s="4">
        <v>0</v>
      </c>
    </row>
    <row r="35" spans="1:5" x14ac:dyDescent="0.2">
      <c r="A35" s="8">
        <v>33</v>
      </c>
      <c r="B35" s="2" t="s">
        <v>41</v>
      </c>
      <c r="C35" s="4">
        <v>459808.3</v>
      </c>
      <c r="D35" s="4">
        <v>0</v>
      </c>
      <c r="E35" s="4">
        <v>0</v>
      </c>
    </row>
    <row r="36" spans="1:5" ht="25.5" x14ac:dyDescent="0.2">
      <c r="A36" s="8">
        <v>34</v>
      </c>
      <c r="B36" s="2" t="s">
        <v>42</v>
      </c>
      <c r="C36" s="4">
        <v>331997</v>
      </c>
      <c r="D36" s="4">
        <v>0</v>
      </c>
      <c r="E36" s="4">
        <v>0</v>
      </c>
    </row>
    <row r="37" spans="1:5" x14ac:dyDescent="0.2">
      <c r="A37" s="8">
        <v>35</v>
      </c>
      <c r="B37" s="2" t="s">
        <v>43</v>
      </c>
      <c r="C37" s="4">
        <v>158077.43</v>
      </c>
      <c r="D37" s="4">
        <v>0</v>
      </c>
      <c r="E37" s="4">
        <v>0</v>
      </c>
    </row>
    <row r="38" spans="1:5" x14ac:dyDescent="0.2">
      <c r="A38" s="8">
        <v>36</v>
      </c>
      <c r="B38" s="2" t="s">
        <v>44</v>
      </c>
      <c r="C38" s="4">
        <v>-205090.86</v>
      </c>
      <c r="D38" s="4">
        <v>-205090.86</v>
      </c>
      <c r="E38" s="4">
        <v>-205090.86</v>
      </c>
    </row>
    <row r="39" spans="1:5" ht="25.5" x14ac:dyDescent="0.2">
      <c r="A39" s="8">
        <v>37</v>
      </c>
      <c r="B39" s="2" t="s">
        <v>45</v>
      </c>
      <c r="C39" s="4">
        <v>0</v>
      </c>
      <c r="D39" s="4">
        <v>0</v>
      </c>
      <c r="E39" s="4">
        <v>0</v>
      </c>
    </row>
    <row r="40" spans="1:5" ht="25.5" x14ac:dyDescent="0.2">
      <c r="A40" s="8">
        <v>38</v>
      </c>
      <c r="B40" s="2" t="s">
        <v>46</v>
      </c>
      <c r="C40" s="4">
        <v>0</v>
      </c>
      <c r="D40" s="4">
        <v>0</v>
      </c>
      <c r="E40" s="4">
        <v>0</v>
      </c>
    </row>
    <row r="41" spans="1:5" ht="25.5" x14ac:dyDescent="0.2">
      <c r="A41" s="8">
        <v>39</v>
      </c>
      <c r="B41" s="2" t="s">
        <v>47</v>
      </c>
      <c r="C41" s="4">
        <v>0</v>
      </c>
      <c r="D41" s="4">
        <v>0</v>
      </c>
      <c r="E41" s="4">
        <v>0</v>
      </c>
    </row>
    <row r="42" spans="1:5" x14ac:dyDescent="0.2">
      <c r="A42" s="8">
        <v>40</v>
      </c>
      <c r="B42" s="2" t="s">
        <v>48</v>
      </c>
      <c r="C42" s="4">
        <v>-201673.62</v>
      </c>
      <c r="D42" s="4">
        <v>0</v>
      </c>
      <c r="E42" s="4">
        <v>0</v>
      </c>
    </row>
    <row r="43" spans="1:5" x14ac:dyDescent="0.2">
      <c r="A43" s="8">
        <v>41</v>
      </c>
      <c r="B43" s="2" t="s">
        <v>49</v>
      </c>
      <c r="C43" s="4">
        <v>623354.87</v>
      </c>
      <c r="D43" s="4">
        <v>0</v>
      </c>
      <c r="E43" s="4">
        <v>0</v>
      </c>
    </row>
    <row r="44" spans="1:5" x14ac:dyDescent="0.2">
      <c r="A44" s="8">
        <v>42</v>
      </c>
      <c r="B44" s="2" t="s">
        <v>50</v>
      </c>
      <c r="C44" s="4">
        <v>96865</v>
      </c>
      <c r="D44" s="4">
        <v>0</v>
      </c>
      <c r="E44" s="4">
        <v>0</v>
      </c>
    </row>
    <row r="45" spans="1:5" x14ac:dyDescent="0.2">
      <c r="A45" s="8">
        <v>43</v>
      </c>
      <c r="B45" s="2" t="s">
        <v>51</v>
      </c>
      <c r="C45" s="4">
        <v>0</v>
      </c>
      <c r="D45" s="4">
        <v>0</v>
      </c>
      <c r="E45" s="4">
        <v>0</v>
      </c>
    </row>
    <row r="46" spans="1:5" x14ac:dyDescent="0.2">
      <c r="A46" s="8">
        <v>44</v>
      </c>
      <c r="B46" s="2" t="s">
        <v>52</v>
      </c>
      <c r="C46" s="4">
        <v>151563.25</v>
      </c>
      <c r="D46" s="4">
        <v>0</v>
      </c>
      <c r="E46" s="4">
        <v>0</v>
      </c>
    </row>
    <row r="47" spans="1:5" x14ac:dyDescent="0.2">
      <c r="A47" s="8">
        <v>45</v>
      </c>
      <c r="B47" s="2" t="s">
        <v>53</v>
      </c>
      <c r="C47" s="4">
        <v>374920</v>
      </c>
      <c r="D47" s="4">
        <v>0</v>
      </c>
      <c r="E47" s="4">
        <v>0</v>
      </c>
    </row>
    <row r="48" spans="1:5" x14ac:dyDescent="0.2">
      <c r="A48" s="8">
        <v>46</v>
      </c>
      <c r="B48" s="2" t="s">
        <v>54</v>
      </c>
      <c r="C48" s="4">
        <v>0</v>
      </c>
      <c r="D48" s="4">
        <v>0</v>
      </c>
      <c r="E48" s="4">
        <v>0</v>
      </c>
    </row>
    <row r="49" spans="1:5" x14ac:dyDescent="0.2">
      <c r="A49" s="8">
        <v>47</v>
      </c>
      <c r="B49" s="2" t="s">
        <v>55</v>
      </c>
      <c r="C49" s="4">
        <v>0</v>
      </c>
      <c r="D49" s="4">
        <v>0</v>
      </c>
      <c r="E49" s="4">
        <v>0</v>
      </c>
    </row>
    <row r="50" spans="1:5" x14ac:dyDescent="0.2">
      <c r="A50" s="8">
        <v>48</v>
      </c>
      <c r="B50" s="2" t="s">
        <v>56</v>
      </c>
      <c r="C50" s="4">
        <v>0</v>
      </c>
      <c r="D50" s="4">
        <v>0</v>
      </c>
      <c r="E50" s="4">
        <v>0</v>
      </c>
    </row>
    <row r="51" spans="1:5" x14ac:dyDescent="0.2">
      <c r="A51" s="8">
        <v>49</v>
      </c>
      <c r="B51" s="2" t="s">
        <v>57</v>
      </c>
      <c r="C51" s="4">
        <v>639176.07999999996</v>
      </c>
      <c r="D51" s="4">
        <v>0</v>
      </c>
      <c r="E51" s="4">
        <v>0</v>
      </c>
    </row>
    <row r="52" spans="1:5" x14ac:dyDescent="0.2">
      <c r="A52" s="8">
        <v>50</v>
      </c>
      <c r="B52" s="2" t="s">
        <v>58</v>
      </c>
      <c r="C52" s="4">
        <v>0</v>
      </c>
      <c r="D52" s="4">
        <v>0</v>
      </c>
      <c r="E52" s="4">
        <v>0</v>
      </c>
    </row>
    <row r="53" spans="1:5" x14ac:dyDescent="0.2">
      <c r="A53" s="8">
        <v>51</v>
      </c>
      <c r="B53" s="2" t="s">
        <v>59</v>
      </c>
      <c r="C53" s="4">
        <v>339000</v>
      </c>
      <c r="D53" s="4">
        <v>339000</v>
      </c>
      <c r="E53" s="4">
        <v>339000</v>
      </c>
    </row>
    <row r="54" spans="1:5" x14ac:dyDescent="0.2">
      <c r="A54" s="8">
        <v>52</v>
      </c>
      <c r="B54" s="2" t="s">
        <v>60</v>
      </c>
      <c r="C54" s="4">
        <v>339000</v>
      </c>
      <c r="D54" s="4">
        <v>339000</v>
      </c>
      <c r="E54" s="4">
        <v>339000</v>
      </c>
    </row>
    <row r="55" spans="1:5" x14ac:dyDescent="0.2">
      <c r="A55" s="8">
        <v>53</v>
      </c>
      <c r="B55" s="2" t="s">
        <v>61</v>
      </c>
      <c r="C55" s="4">
        <v>0</v>
      </c>
      <c r="D55" s="4">
        <v>0</v>
      </c>
      <c r="E55" s="4">
        <v>0</v>
      </c>
    </row>
    <row r="56" spans="1:5" x14ac:dyDescent="0.2">
      <c r="A56" s="8">
        <v>54</v>
      </c>
      <c r="B56" s="2" t="s">
        <v>62</v>
      </c>
      <c r="C56" s="4">
        <v>60231.59</v>
      </c>
      <c r="D56" s="4">
        <v>53617.27</v>
      </c>
      <c r="E56" s="4">
        <v>55558.66</v>
      </c>
    </row>
  </sheetData>
  <sheetProtection sheet="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&amp;C&amp;12ffffff&amp;A</oddHeader>
    <oddFooter>&amp;C&amp;12ffffffPagina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B38" workbookViewId="0">
      <selection activeCell="B1" sqref="B1"/>
    </sheetView>
  </sheetViews>
  <sheetFormatPr defaultRowHeight="12.75" x14ac:dyDescent="0.2"/>
  <cols>
    <col min="1" max="1" width="9" style="10" hidden="1" customWidth="1"/>
    <col min="2" max="2" width="5.1640625" style="10" customWidth="1"/>
    <col min="3" max="3" width="37.83203125" style="10" customWidth="1"/>
    <col min="4" max="4" width="56.83203125" style="10" customWidth="1"/>
    <col min="5" max="7" width="15.83203125" style="10" customWidth="1"/>
  </cols>
  <sheetData>
    <row r="1" spans="1:7" ht="12" hidden="1" customHeight="1" x14ac:dyDescent="0.2">
      <c r="A1" s="11" t="s">
        <v>657</v>
      </c>
      <c r="E1" s="11" t="s">
        <v>1</v>
      </c>
      <c r="F1" s="11" t="s">
        <v>2</v>
      </c>
      <c r="G1" s="11" t="s">
        <v>3</v>
      </c>
    </row>
    <row r="2" spans="1:7" ht="15" customHeight="1" x14ac:dyDescent="0.2">
      <c r="A2" s="11" t="s">
        <v>0</v>
      </c>
      <c r="B2" s="12"/>
      <c r="C2" s="12"/>
      <c r="D2" s="12"/>
      <c r="E2" s="12"/>
      <c r="F2" s="106" t="s">
        <v>63</v>
      </c>
      <c r="G2" s="106"/>
    </row>
    <row r="3" spans="1:7" ht="18.75" customHeight="1" x14ac:dyDescent="0.2">
      <c r="B3" s="12"/>
      <c r="C3" s="12"/>
      <c r="D3" s="13" t="s">
        <v>64</v>
      </c>
      <c r="E3" s="12"/>
      <c r="F3" s="12"/>
      <c r="G3" s="12"/>
    </row>
    <row r="4" spans="1:7" ht="15" customHeight="1" x14ac:dyDescent="0.2">
      <c r="A4" s="11" t="s">
        <v>65</v>
      </c>
      <c r="B4" s="107" t="s">
        <v>658</v>
      </c>
      <c r="C4" s="107"/>
      <c r="D4" s="107"/>
      <c r="E4" s="107"/>
      <c r="F4" s="107"/>
      <c r="G4" s="107"/>
    </row>
    <row r="5" spans="1:7" ht="18.75" customHeight="1" x14ac:dyDescent="0.2">
      <c r="B5" s="108" t="s">
        <v>66</v>
      </c>
      <c r="C5" s="108"/>
      <c r="D5" s="108"/>
      <c r="E5" s="108"/>
      <c r="F5" s="108"/>
      <c r="G5" s="108"/>
    </row>
    <row r="6" spans="1:7" ht="57.95" customHeight="1" x14ac:dyDescent="0.2">
      <c r="B6" s="109" t="s">
        <v>67</v>
      </c>
      <c r="C6" s="109"/>
      <c r="D6" s="110" t="s">
        <v>68</v>
      </c>
      <c r="E6" s="111" t="s">
        <v>69</v>
      </c>
      <c r="F6" s="111"/>
      <c r="G6" s="111"/>
    </row>
    <row r="7" spans="1:7" ht="23.1" customHeight="1" x14ac:dyDescent="0.2">
      <c r="A7" s="11" t="s">
        <v>70</v>
      </c>
      <c r="B7" s="109"/>
      <c r="C7" s="109"/>
      <c r="D7" s="110"/>
      <c r="E7" s="14" t="s">
        <v>659</v>
      </c>
      <c r="F7" s="14" t="s">
        <v>660</v>
      </c>
      <c r="G7" s="14" t="s">
        <v>661</v>
      </c>
    </row>
    <row r="8" spans="1:7" ht="15.95" customHeight="1" x14ac:dyDescent="0.2">
      <c r="B8" s="15">
        <v>1</v>
      </c>
      <c r="C8" s="104" t="s">
        <v>71</v>
      </c>
      <c r="D8" s="104"/>
      <c r="E8" s="104"/>
      <c r="F8" s="104"/>
      <c r="G8" s="104"/>
    </row>
    <row r="9" spans="1:7" ht="90.95" customHeight="1" x14ac:dyDescent="0.2">
      <c r="A9" s="11" t="s">
        <v>72</v>
      </c>
      <c r="B9" s="16" t="s">
        <v>72</v>
      </c>
      <c r="C9" s="17" t="s">
        <v>73</v>
      </c>
      <c r="D9" s="17" t="s">
        <v>74</v>
      </c>
      <c r="E9" s="18">
        <f>IF(DATI_IND_SINT!C10=0,0,(DATI_IND_SINT!C3+DATI_IND_SINT!C4+DATI_IND_SINT!C5+DATI_IND_SINT!C6+DATI_IND_SINT!C7-DATI_IND_SINT!C8+DATI_IND_SINT!C9)/DATI_IND_SINT!C10*100)</f>
        <v>32.302956859582125</v>
      </c>
      <c r="F9" s="18">
        <f>IF(DATI_IND_SINT!D10=0,0,(DATI_IND_SINT!D3+DATI_IND_SINT!D4+DATI_IND_SINT!D5+DATI_IND_SINT!D6+DATI_IND_SINT!D7-DATI_IND_SINT!D8+DATI_IND_SINT!D9)/DATI_IND_SINT!D10*100)</f>
        <v>34.249044176842006</v>
      </c>
      <c r="G9" s="18">
        <f>IF(DATI_IND_SINT!E10=0,0,(DATI_IND_SINT!E3+DATI_IND_SINT!E4+DATI_IND_SINT!E5+DATI_IND_SINT!E6+DATI_IND_SINT!E7-DATI_IND_SINT!E8+DATI_IND_SINT!E9)/DATI_IND_SINT!E10*100)</f>
        <v>32.769741075736242</v>
      </c>
    </row>
    <row r="10" spans="1:7" ht="15.95" customHeight="1" x14ac:dyDescent="0.2">
      <c r="B10" s="15">
        <v>2</v>
      </c>
      <c r="C10" s="104" t="s">
        <v>75</v>
      </c>
      <c r="D10" s="104"/>
      <c r="E10" s="104"/>
      <c r="F10" s="104"/>
      <c r="G10" s="104"/>
    </row>
    <row r="11" spans="1:7" ht="38.25" x14ac:dyDescent="0.2">
      <c r="A11" s="11" t="s">
        <v>76</v>
      </c>
      <c r="B11" s="16" t="s">
        <v>76</v>
      </c>
      <c r="C11" s="17" t="s">
        <v>77</v>
      </c>
      <c r="D11" s="17" t="s">
        <v>78</v>
      </c>
      <c r="E11" s="18">
        <f>IF(DATI_IND_SINT!C10=0,0,DATI_IND_SINT!C11/DATI_IND_SINT!C10*100)</f>
        <v>96.158450165924691</v>
      </c>
      <c r="F11" s="18">
        <f>IF(DATI_IND_SINT!D10=0,0,DATI_IND_SINT!D11/DATI_IND_SINT!D10*100)</f>
        <v>102.3325682540484</v>
      </c>
      <c r="G11" s="18">
        <f>IF(DATI_IND_SINT!E10=0,0,DATI_IND_SINT!E11/DATI_IND_SINT!E10*100)</f>
        <v>102.18173154419752</v>
      </c>
    </row>
    <row r="12" spans="1:7" ht="38.25" x14ac:dyDescent="0.2">
      <c r="A12" s="11" t="s">
        <v>79</v>
      </c>
      <c r="B12" s="16" t="s">
        <v>79</v>
      </c>
      <c r="C12" s="17" t="s">
        <v>80</v>
      </c>
      <c r="D12" s="17" t="s">
        <v>81</v>
      </c>
      <c r="E12" s="18">
        <f>IF(DATI_IND_SINT!C13=0,0,DATI_IND_SINT!C12/DATI_IND_SINT!C13*100)</f>
        <v>95.493917137226163</v>
      </c>
      <c r="F12" s="18">
        <f>IF(DATI_IND_SINT!D13=0,0,DATI_IND_SINT!D12/DATI_IND_SINT!D13*100)</f>
        <v>0</v>
      </c>
      <c r="G12" s="18">
        <f>IF(DATI_IND_SINT!E13=0,0,DATI_IND_SINT!E12/DATI_IND_SINT!E13*100)</f>
        <v>0</v>
      </c>
    </row>
    <row r="13" spans="1:7" ht="63.75" x14ac:dyDescent="0.2">
      <c r="A13" s="11" t="s">
        <v>82</v>
      </c>
      <c r="B13" s="16" t="s">
        <v>82</v>
      </c>
      <c r="C13" s="17" t="s">
        <v>83</v>
      </c>
      <c r="D13" s="17" t="s">
        <v>84</v>
      </c>
      <c r="E13" s="18">
        <f>IF(DATI_IND_SINT!C10=0,0,DATI_IND_SINT!C14/DATI_IND_SINT!C10*100)</f>
        <v>71.147180730068612</v>
      </c>
      <c r="F13" s="18">
        <f>IF(DATI_IND_SINT!D10=0,0,DATI_IND_SINT!D14/DATI_IND_SINT!D10*100)</f>
        <v>75.715381389569117</v>
      </c>
      <c r="G13" s="18">
        <f>IF(DATI_IND_SINT!E10=0,0,DATI_IND_SINT!E14/DATI_IND_SINT!E10*100)</f>
        <v>75.603778024103335</v>
      </c>
    </row>
    <row r="14" spans="1:7" ht="63.75" x14ac:dyDescent="0.2">
      <c r="A14" s="11" t="s">
        <v>85</v>
      </c>
      <c r="B14" s="16" t="s">
        <v>85</v>
      </c>
      <c r="C14" s="17" t="s">
        <v>86</v>
      </c>
      <c r="D14" s="17" t="s">
        <v>87</v>
      </c>
      <c r="E14" s="18">
        <f>IF(DATI_IND_SINT!C13=0,0,DATI_IND_SINT!C15/DATI_IND_SINT!C13*100)</f>
        <v>71.415327614115725</v>
      </c>
      <c r="F14" s="18">
        <f>IF(DATI_IND_SINT!D13=0,0,DATI_IND_SINT!D15/DATI_IND_SINT!D13*100)</f>
        <v>0</v>
      </c>
      <c r="G14" s="18">
        <f>IF(DATI_IND_SINT!E13=0,0,DATI_IND_SINT!E15/DATI_IND_SINT!E13*100)</f>
        <v>0</v>
      </c>
    </row>
    <row r="15" spans="1:7" ht="15.75" customHeight="1" x14ac:dyDescent="0.2">
      <c r="B15" s="19">
        <v>3</v>
      </c>
      <c r="C15" s="105" t="s">
        <v>88</v>
      </c>
      <c r="D15" s="105"/>
      <c r="E15" s="105"/>
      <c r="F15" s="105"/>
      <c r="G15" s="105"/>
    </row>
    <row r="16" spans="1:7" ht="102" x14ac:dyDescent="0.2">
      <c r="A16" s="11" t="s">
        <v>89</v>
      </c>
      <c r="B16" s="16" t="s">
        <v>89</v>
      </c>
      <c r="C16" s="17" t="s">
        <v>90</v>
      </c>
      <c r="D16" s="17" t="s">
        <v>91</v>
      </c>
      <c r="E16" s="18">
        <f>IF(DATI_IND_SINT!C16-DATI_IND_SINT!C56-DATI_IND_SINT!C8+DATI_IND_SINT!C9=0,0,(DATI_IND_SINT!C4+DATI_IND_SINT!C7-DATI_IND_SINT!C8+DATI_IND_SINT!C9)/(DATI_IND_SINT!C16-DATI_IND_SINT!C56-DATI_IND_SINT!C8+DATI_IND_SINT!C9)*100)</f>
        <v>16.053918749048904</v>
      </c>
      <c r="F16" s="18">
        <f>IF(DATI_IND_SINT!D16-DATI_IND_SINT!D56-DATI_IND_SINT!D8+DATI_IND_SINT!D9=0,0,(DATI_IND_SINT!D4+DATI_IND_SINT!D7-DATI_IND_SINT!D8+DATI_IND_SINT!D9)/(DATI_IND_SINT!D16-DATI_IND_SINT!D56-DATI_IND_SINT!D8+DATI_IND_SINT!D9)*100)</f>
        <v>20.537667518189938</v>
      </c>
      <c r="G16" s="18">
        <f>IF(DATI_IND_SINT!E16-DATI_IND_SINT!E56-DATI_IND_SINT!E8+DATI_IND_SINT!E9=0,0,(DATI_IND_SINT!E4+DATI_IND_SINT!E7-DATI_IND_SINT!E8+DATI_IND_SINT!E9)/(DATI_IND_SINT!E16-DATI_IND_SINT!E56-DATI_IND_SINT!E8+DATI_IND_SINT!E9)*100)</f>
        <v>18.910323518208543</v>
      </c>
    </row>
    <row r="17" spans="1:7" ht="89.25" x14ac:dyDescent="0.2">
      <c r="A17" s="11" t="s">
        <v>92</v>
      </c>
      <c r="B17" s="16" t="s">
        <v>92</v>
      </c>
      <c r="C17" s="17" t="s">
        <v>93</v>
      </c>
      <c r="D17" s="17"/>
      <c r="E17" s="18">
        <f>IF(DATI_IND_SINT!C4+DATI_IND_SINT!C7-DATI_IND_SINT!C8+DATI_IND_SINT!C9=0,0,(DATI_IND_SINT!C17-DATI_IND_SINT!C8+DATI_IND_SINT!C9)/(DATI_IND_SINT!C4+DATI_IND_SINT!C7-DATI_IND_SINT!C8+DATI_IND_SINT!C9)*100)</f>
        <v>12.525561818202688</v>
      </c>
      <c r="F17" s="18">
        <f>IF(DATI_IND_SINT!D4+DATI_IND_SINT!D7-DATI_IND_SINT!D8+DATI_IND_SINT!D9=0,0,(DATI_IND_SINT!D17-DATI_IND_SINT!D8+DATI_IND_SINT!D9)/(DATI_IND_SINT!D4+DATI_IND_SINT!D7-DATI_IND_SINT!D8+DATI_IND_SINT!D9)*100)</f>
        <v>15.20512924562756</v>
      </c>
      <c r="G17" s="18">
        <f>IF(DATI_IND_SINT!E4+DATI_IND_SINT!E7-DATI_IND_SINT!E8+DATI_IND_SINT!E9=0,0,(DATI_IND_SINT!E17-DATI_IND_SINT!E8+DATI_IND_SINT!E9)/(DATI_IND_SINT!E4+DATI_IND_SINT!E7-DATI_IND_SINT!E8+DATI_IND_SINT!E9)*100)</f>
        <v>16.531368569663812</v>
      </c>
    </row>
    <row r="18" spans="1:7" ht="102" x14ac:dyDescent="0.2">
      <c r="A18" s="11" t="s">
        <v>94</v>
      </c>
      <c r="B18" s="16" t="s">
        <v>94</v>
      </c>
      <c r="C18" s="17" t="s">
        <v>95</v>
      </c>
      <c r="D18" s="17" t="s">
        <v>96</v>
      </c>
      <c r="E18" s="18">
        <f>IF(DATI_IND_SINT!C4+DATI_IND_SINT!C7-DATI_IND_SINT!C8+DATI_IND_SINT!C9=0,0,DATI_IND_SINT!C18/(DATI_IND_SINT!C4+DATI_IND_SINT!C7-DATI_IND_SINT!C8+DATI_IND_SINT!C9)*100)</f>
        <v>1.926392077134665</v>
      </c>
      <c r="F18" s="18">
        <f>IF(DATI_IND_SINT!D4+DATI_IND_SINT!D7-DATI_IND_SINT!D8+DATI_IND_SINT!D9=0,0,DATI_IND_SINT!D18/(DATI_IND_SINT!D4+DATI_IND_SINT!D7-DATI_IND_SINT!D8+DATI_IND_SINT!D9)*100)</f>
        <v>0</v>
      </c>
      <c r="G18" s="18">
        <f>IF(DATI_IND_SINT!E4+DATI_IND_SINT!E7-DATI_IND_SINT!E8+DATI_IND_SINT!E9=0,0,DATI_IND_SINT!E18/(DATI_IND_SINT!E4+DATI_IND_SINT!E7-DATI_IND_SINT!E8+DATI_IND_SINT!E9)*100)</f>
        <v>0</v>
      </c>
    </row>
    <row r="19" spans="1:7" ht="89.25" x14ac:dyDescent="0.2">
      <c r="A19" s="11" t="s">
        <v>97</v>
      </c>
      <c r="B19" s="16" t="s">
        <v>97</v>
      </c>
      <c r="C19" s="17" t="s">
        <v>98</v>
      </c>
      <c r="D19" s="17" t="s">
        <v>99</v>
      </c>
      <c r="E19" s="18">
        <f>IF(DATI_IND_SINT!C19=0,0,(DATI_IND_SINT!C4+DATI_IND_SINT!C7-DATI_IND_SINT!C8+DATI_IND_SINT!C9)/DATI_IND_SINT!C19)</f>
        <v>177.72500713266763</v>
      </c>
      <c r="F19" s="18">
        <f>IF(DATI_IND_SINT!D19=0,0,(DATI_IND_SINT!D4+DATI_IND_SINT!D7-DATI_IND_SINT!D8+DATI_IND_SINT!D9)/DATI_IND_SINT!D19)</f>
        <v>175.77032810271041</v>
      </c>
      <c r="G19" s="18">
        <f>IF(DATI_IND_SINT!E19=0,0,(DATI_IND_SINT!E4+DATI_IND_SINT!E7-DATI_IND_SINT!E8+DATI_IND_SINT!E9)/DATI_IND_SINT!E19)</f>
        <v>161.66904422253924</v>
      </c>
    </row>
    <row r="20" spans="1:7" ht="15.75" customHeight="1" x14ac:dyDescent="0.2">
      <c r="B20" s="19">
        <v>4</v>
      </c>
      <c r="C20" s="105" t="s">
        <v>100</v>
      </c>
      <c r="D20" s="105"/>
      <c r="E20" s="105"/>
      <c r="F20" s="105"/>
      <c r="G20" s="105"/>
    </row>
    <row r="21" spans="1:7" ht="89.25" x14ac:dyDescent="0.2">
      <c r="A21" s="11" t="s">
        <v>101</v>
      </c>
      <c r="B21" s="16" t="s">
        <v>101</v>
      </c>
      <c r="C21" s="17" t="s">
        <v>102</v>
      </c>
      <c r="D21" s="17" t="s">
        <v>103</v>
      </c>
      <c r="E21" s="18">
        <f>IF(DATI_IND_SINT!C21=0,0,DATI_IND_SINT!C20/DATI_IND_SINT!C21*100)</f>
        <v>8.6756083229250862</v>
      </c>
      <c r="F21" s="18">
        <f>IF(DATI_IND_SINT!D21=0,0,DATI_IND_SINT!D20/DATI_IND_SINT!D21*100)</f>
        <v>8.8631116733722362</v>
      </c>
      <c r="G21" s="18">
        <f>IF(DATI_IND_SINT!E21=0,0,DATI_IND_SINT!E20/DATI_IND_SINT!E21*100)</f>
        <v>8.8664695493143242</v>
      </c>
    </row>
    <row r="22" spans="1:7" ht="15.75" customHeight="1" x14ac:dyDescent="0.2">
      <c r="B22" s="19">
        <v>5</v>
      </c>
      <c r="C22" s="105" t="s">
        <v>104</v>
      </c>
      <c r="D22" s="105"/>
      <c r="E22" s="105"/>
      <c r="F22" s="105"/>
      <c r="G22" s="105"/>
    </row>
    <row r="23" spans="1:7" ht="38.25" x14ac:dyDescent="0.2">
      <c r="A23" s="11" t="s">
        <v>105</v>
      </c>
      <c r="B23" s="16" t="s">
        <v>105</v>
      </c>
      <c r="C23" s="17" t="s">
        <v>106</v>
      </c>
      <c r="D23" s="17" t="s">
        <v>107</v>
      </c>
      <c r="E23" s="18">
        <f>IF(DATI_IND_SINT!C10=0,0,DATI_IND_SINT!C5/DATI_IND_SINT!C10*100)</f>
        <v>2.5013903935011292</v>
      </c>
      <c r="F23" s="18">
        <f>IF(DATI_IND_SINT!D10=0,0,DATI_IND_SINT!D5/DATI_IND_SINT!D10*100)</f>
        <v>2.6437661816723192</v>
      </c>
      <c r="G23" s="18">
        <f>IF(DATI_IND_SINT!E10=0,0,DATI_IND_SINT!E5/DATI_IND_SINT!E10*100)</f>
        <v>2.4935211165036648</v>
      </c>
    </row>
    <row r="24" spans="1:7" ht="51" x14ac:dyDescent="0.2">
      <c r="A24" s="11" t="s">
        <v>108</v>
      </c>
      <c r="B24" s="16" t="s">
        <v>108</v>
      </c>
      <c r="C24" s="17" t="s">
        <v>109</v>
      </c>
      <c r="D24" s="17" t="s">
        <v>110</v>
      </c>
      <c r="E24" s="18">
        <f>IF(DATI_IND_SINT!C5=0,0,DATI_IND_SINT!C22/DATI_IND_SINT!C5*100)</f>
        <v>2.1074815595363541</v>
      </c>
      <c r="F24" s="18">
        <f>IF(DATI_IND_SINT!D5=0,0,DATI_IND_SINT!D22/DATI_IND_SINT!D5*100)</f>
        <v>2.1220159151193632</v>
      </c>
      <c r="G24" s="18">
        <f>IF(DATI_IND_SINT!E5=0,0,DATI_IND_SINT!E22/DATI_IND_SINT!E5*100)</f>
        <v>2.2465599550688009</v>
      </c>
    </row>
    <row r="25" spans="1:7" ht="51" x14ac:dyDescent="0.2">
      <c r="A25" s="11" t="s">
        <v>111</v>
      </c>
      <c r="B25" s="16" t="s">
        <v>111</v>
      </c>
      <c r="C25" s="17" t="s">
        <v>112</v>
      </c>
      <c r="D25" s="17" t="s">
        <v>113</v>
      </c>
      <c r="E25" s="18">
        <f>IF(DATI_IND_SINT!C5=0,0,DATI_IND_SINT!C23/DATI_IND_SINT!C5*100)</f>
        <v>0</v>
      </c>
      <c r="F25" s="18">
        <f>IF(DATI_IND_SINT!D5=0,0,DATI_IND_SINT!D23/DATI_IND_SINT!D5*100)</f>
        <v>0</v>
      </c>
      <c r="G25" s="18">
        <f>IF(DATI_IND_SINT!E5=0,0,DATI_IND_SINT!E23/DATI_IND_SINT!E5*100)</f>
        <v>0</v>
      </c>
    </row>
    <row r="26" spans="1:7" ht="15.75" x14ac:dyDescent="0.2">
      <c r="B26" s="19">
        <v>6</v>
      </c>
      <c r="C26" s="20" t="s">
        <v>114</v>
      </c>
      <c r="D26" s="17"/>
      <c r="E26" s="17"/>
      <c r="F26" s="17"/>
      <c r="G26" s="17"/>
    </row>
    <row r="27" spans="1:7" ht="51" x14ac:dyDescent="0.2">
      <c r="A27" s="11" t="s">
        <v>115</v>
      </c>
      <c r="B27" s="16" t="s">
        <v>115</v>
      </c>
      <c r="C27" s="17" t="s">
        <v>116</v>
      </c>
      <c r="D27" s="17" t="s">
        <v>117</v>
      </c>
      <c r="E27" s="18">
        <f>IF(DATI_IND_SINT!C26=0,0,(DATI_IND_SINT!C24+DATI_IND_SINT!C25)/DATI_IND_SINT!C26*100)</f>
        <v>57.467475042608086</v>
      </c>
      <c r="F27" s="18">
        <f>IF(DATI_IND_SINT!D26=0,0,(DATI_IND_SINT!D24+DATI_IND_SINT!D25)/DATI_IND_SINT!D26*100)</f>
        <v>36.199576650720779</v>
      </c>
      <c r="G27" s="18">
        <f>IF(DATI_IND_SINT!E26=0,0,(DATI_IND_SINT!E24+DATI_IND_SINT!E25)/DATI_IND_SINT!E26*100)</f>
        <v>7.859250258962297E-2</v>
      </c>
    </row>
    <row r="28" spans="1:7" ht="63.75" x14ac:dyDescent="0.2">
      <c r="A28" s="11" t="s">
        <v>118</v>
      </c>
      <c r="B28" s="16" t="s">
        <v>118</v>
      </c>
      <c r="C28" s="17" t="s">
        <v>119</v>
      </c>
      <c r="D28" s="17" t="s">
        <v>120</v>
      </c>
      <c r="E28" s="18">
        <f>IF(DATI_IND_SINT!C19=0,0,DATI_IND_SINT!C24/DATI_IND_SINT!C19)</f>
        <v>1587.5098074179743</v>
      </c>
      <c r="F28" s="18">
        <f>IF(DATI_IND_SINT!D19=0,0,DATI_IND_SINT!D24/DATI_IND_SINT!D19)</f>
        <v>514.26533523537807</v>
      </c>
      <c r="G28" s="18">
        <f>IF(DATI_IND_SINT!E19=0,0,DATI_IND_SINT!E24/DATI_IND_SINT!E19)</f>
        <v>0.71326676176890158</v>
      </c>
    </row>
    <row r="29" spans="1:7" ht="63.75" x14ac:dyDescent="0.2">
      <c r="A29" s="11" t="s">
        <v>121</v>
      </c>
      <c r="B29" s="16" t="s">
        <v>121</v>
      </c>
      <c r="C29" s="17" t="s">
        <v>122</v>
      </c>
      <c r="D29" s="17" t="s">
        <v>123</v>
      </c>
      <c r="E29" s="18">
        <f>IF(DATI_IND_SINT!C19=0,0,DATI_IND_SINT!C25/DATI_IND_SINT!C19)</f>
        <v>14.265335235378032</v>
      </c>
      <c r="F29" s="18">
        <f>IF(DATI_IND_SINT!D19=0,0,DATI_IND_SINT!D25/DATI_IND_SINT!D19)</f>
        <v>0</v>
      </c>
      <c r="G29" s="18">
        <f>IF(DATI_IND_SINT!E19=0,0,DATI_IND_SINT!E25/DATI_IND_SINT!E19)</f>
        <v>0</v>
      </c>
    </row>
    <row r="30" spans="1:7" ht="76.5" x14ac:dyDescent="0.2">
      <c r="A30" s="11" t="s">
        <v>124</v>
      </c>
      <c r="B30" s="16" t="s">
        <v>124</v>
      </c>
      <c r="C30" s="17" t="s">
        <v>125</v>
      </c>
      <c r="D30" s="17" t="s">
        <v>126</v>
      </c>
      <c r="E30" s="18">
        <f>IF(DATI_IND_SINT!C19=0,0,(DATI_IND_SINT!C24+DATI_IND_SINT!C25)/DATI_IND_SINT!C19)</f>
        <v>1601.7751426533523</v>
      </c>
      <c r="F30" s="18">
        <f>IF(DATI_IND_SINT!D19=0,0,(DATI_IND_SINT!D24+DATI_IND_SINT!D25)/DATI_IND_SINT!D19)</f>
        <v>514.26533523537807</v>
      </c>
      <c r="G30" s="18">
        <f>IF(DATI_IND_SINT!E19=0,0,(DATI_IND_SINT!E24+DATI_IND_SINT!E25)/DATI_IND_SINT!E19)</f>
        <v>0.71326676176890158</v>
      </c>
    </row>
    <row r="31" spans="1:7" ht="51" x14ac:dyDescent="0.2">
      <c r="A31" s="11" t="s">
        <v>127</v>
      </c>
      <c r="B31" s="16" t="s">
        <v>127</v>
      </c>
      <c r="C31" s="17" t="s">
        <v>128</v>
      </c>
      <c r="D31" s="17" t="s">
        <v>129</v>
      </c>
      <c r="E31" s="18">
        <f>IF(DATI_IND_SINT!C24+DATI_IND_SINT!C25=0,0,(DATI_IND_SINT!C10-DATI_IND_SINT!C16)/(DATI_IND_SINT!C24+DATI_IND_SINT!C25)*100)</f>
        <v>-5.6679907222227452</v>
      </c>
      <c r="F31" s="18">
        <f>IF(DATI_IND_SINT!D24+DATI_IND_SINT!D25=0,0,(DATI_IND_SINT!D10-DATI_IND_SINT!D16)/(DATI_IND_SINT!D24+DATI_IND_SINT!D25)*100)</f>
        <v>23.923148404993054</v>
      </c>
      <c r="G31" s="18">
        <f>IF(DATI_IND_SINT!E24+DATI_IND_SINT!E25=0,0,(DATI_IND_SINT!E10-DATI_IND_SINT!E16)/(DATI_IND_SINT!E24+DATI_IND_SINT!E25)*100)</f>
        <v>17393.778000000002</v>
      </c>
    </row>
    <row r="32" spans="1:7" ht="51" x14ac:dyDescent="0.2">
      <c r="A32" s="11" t="s">
        <v>130</v>
      </c>
      <c r="B32" s="16" t="s">
        <v>130</v>
      </c>
      <c r="C32" s="17" t="s">
        <v>131</v>
      </c>
      <c r="D32" s="17" t="s">
        <v>132</v>
      </c>
      <c r="E32" s="18">
        <f>IF(DATI_IND_SINT!C24+DATI_IND_SINT!C25=0,0,(DATI_IND_SINT!C27-DATI_IND_SINT!C28)/(DATI_IND_SINT!C24+DATI_IND_SINT!C25)*100)</f>
        <v>0</v>
      </c>
      <c r="F32" s="18">
        <f>IF(DATI_IND_SINT!D24+DATI_IND_SINT!D25=0,0,(DATI_IND_SINT!D27-DATI_IND_SINT!D28)/(DATI_IND_SINT!D24+DATI_IND_SINT!D25)*100)</f>
        <v>0</v>
      </c>
      <c r="G32" s="18">
        <f>IF(DATI_IND_SINT!E24+DATI_IND_SINT!E25=0,0,(DATI_IND_SINT!E27-DATI_IND_SINT!E28)/(DATI_IND_SINT!E24+DATI_IND_SINT!E25)*100)</f>
        <v>0</v>
      </c>
    </row>
    <row r="33" spans="1:7" ht="99.2" customHeight="1" x14ac:dyDescent="0.2">
      <c r="A33" s="11" t="s">
        <v>133</v>
      </c>
      <c r="B33" s="16" t="s">
        <v>133</v>
      </c>
      <c r="C33" s="17" t="s">
        <v>134</v>
      </c>
      <c r="D33" s="17" t="s">
        <v>135</v>
      </c>
      <c r="E33" s="18">
        <f>IF(DATI_IND_SINT!C24+DATI_IND_SINT!C25=0,0,DATI_IND_SINT!C29/(DATI_IND_SINT!C24+DATI_IND_SINT!C25)*100)</f>
        <v>11.132442107126376</v>
      </c>
      <c r="F33" s="18">
        <f>IF(DATI_IND_SINT!D24+DATI_IND_SINT!D25=0,0,DATI_IND_SINT!D29/(DATI_IND_SINT!D24+DATI_IND_SINT!D25)*100)</f>
        <v>0</v>
      </c>
      <c r="G33" s="18">
        <f>IF(DATI_IND_SINT!E24+DATI_IND_SINT!E25=0,0,DATI_IND_SINT!E29/(DATI_IND_SINT!E24+DATI_IND_SINT!E25)*100)</f>
        <v>0</v>
      </c>
    </row>
    <row r="34" spans="1:7" ht="16.5" x14ac:dyDescent="0.2">
      <c r="B34" s="21">
        <v>7</v>
      </c>
      <c r="C34" s="22" t="s">
        <v>136</v>
      </c>
      <c r="D34" s="23"/>
      <c r="E34" s="23"/>
      <c r="F34" s="23"/>
      <c r="G34" s="24"/>
    </row>
    <row r="35" spans="1:7" ht="89.25" x14ac:dyDescent="0.2">
      <c r="A35" s="11" t="s">
        <v>137</v>
      </c>
      <c r="B35" s="16" t="s">
        <v>137</v>
      </c>
      <c r="C35" s="17" t="s">
        <v>138</v>
      </c>
      <c r="D35" s="17" t="s">
        <v>139</v>
      </c>
      <c r="E35" s="18">
        <f>IF(DATI_IND_SINT!C32+DATI_IND_SINT!C24+DATI_IND_SINT!C33+DATI_IND_SINT!C34=0,0,(DATI_IND_SINT!C30+DATI_IND_SINT!C31)/(DATI_IND_SINT!C32+DATI_IND_SINT!C24+DATI_IND_SINT!C33+DATI_IND_SINT!C34)*100)</f>
        <v>80.718769388605139</v>
      </c>
      <c r="F35" s="18">
        <f>IF(DATI_IND_SINT!D32+DATI_IND_SINT!D24+DATI_IND_SINT!D33+DATI_IND_SINT!D34=0,0,(DATI_IND_SINT!D30+DATI_IND_SINT!D31)/(DATI_IND_SINT!D32+DATI_IND_SINT!D24+DATI_IND_SINT!D33+DATI_IND_SINT!D34)*100)</f>
        <v>0</v>
      </c>
      <c r="G35" s="18">
        <f>IF(DATI_IND_SINT!E32+DATI_IND_SINT!E24+DATI_IND_SINT!E33+DATI_IND_SINT!E34=0,0,(DATI_IND_SINT!E30+DATI_IND_SINT!E31)/(DATI_IND_SINT!E32+DATI_IND_SINT!E24+DATI_IND_SINT!E33+DATI_IND_SINT!E34)*100)</f>
        <v>0</v>
      </c>
    </row>
    <row r="36" spans="1:7" ht="229.5" x14ac:dyDescent="0.2">
      <c r="A36" s="11" t="s">
        <v>140</v>
      </c>
      <c r="B36" s="16" t="s">
        <v>140</v>
      </c>
      <c r="C36" s="17" t="s">
        <v>141</v>
      </c>
      <c r="D36" s="17" t="s">
        <v>142</v>
      </c>
      <c r="E36" s="18">
        <f>IF(DATI_IND_SINT!C36+DATI_IND_SINT!C37=0,0,DATI_IND_SINT!C35/(DATI_IND_SINT!C36+DATI_IND_SINT!C37)*100)</f>
        <v>93.824176870439857</v>
      </c>
      <c r="F36" s="18">
        <f>IF(DATI_IND_SINT!D36+DATI_IND_SINT!D37=0,0,DATI_IND_SINT!D35/(DATI_IND_SINT!D36+DATI_IND_SINT!D37)*100)</f>
        <v>0</v>
      </c>
      <c r="G36" s="18">
        <f>IF(DATI_IND_SINT!E36+DATI_IND_SINT!E37=0,0,DATI_IND_SINT!E35/(DATI_IND_SINT!E36+DATI_IND_SINT!E37)*100)</f>
        <v>0</v>
      </c>
    </row>
    <row r="37" spans="1:7" ht="16.5" x14ac:dyDescent="0.2">
      <c r="B37" s="21">
        <v>8</v>
      </c>
      <c r="C37" s="22" t="s">
        <v>143</v>
      </c>
      <c r="D37" s="23"/>
      <c r="E37" s="23"/>
      <c r="F37" s="23"/>
      <c r="G37" s="24"/>
    </row>
    <row r="38" spans="1:7" ht="25.5" x14ac:dyDescent="0.2">
      <c r="A38" s="11" t="s">
        <v>144</v>
      </c>
      <c r="B38" s="16" t="s">
        <v>144</v>
      </c>
      <c r="C38" s="17" t="s">
        <v>145</v>
      </c>
      <c r="D38" s="17" t="s">
        <v>146</v>
      </c>
      <c r="E38" s="18">
        <f>IF(DATI_IND_SINT!C38=0,0,DATI_IND_SINT!C6/DATI_IND_SINT!C38*100)</f>
        <v>-99.021965191427839</v>
      </c>
      <c r="F38" s="18">
        <f>IF(DATI_IND_SINT!D38=0,0,DATI_IND_SINT!D6/DATI_IND_SINT!D38*100)</f>
        <v>-99.59488199522886</v>
      </c>
      <c r="G38" s="18">
        <f>IF(DATI_IND_SINT!E38=0,0,DATI_IND_SINT!E6/DATI_IND_SINT!E38*100)</f>
        <v>-100.30432365440372</v>
      </c>
    </row>
    <row r="39" spans="1:7" ht="165.75" x14ac:dyDescent="0.2">
      <c r="A39" s="11" t="s">
        <v>147</v>
      </c>
      <c r="B39" s="16" t="s">
        <v>147</v>
      </c>
      <c r="C39" s="17" t="s">
        <v>148</v>
      </c>
      <c r="D39" s="17" t="s">
        <v>149</v>
      </c>
      <c r="E39" s="18">
        <f>IF(DATI_IND_SINT!C10=0,0,(DATI_IND_SINT!C5-DATI_IND_SINT!C23-DATI_IND_SINT!C22+DATI_IND_SINT!C6-DATI_IND_SINT!C39-DATI_IND_SINT!C40-DATI_IND_SINT!C41)/DATI_IND_SINT!C10*100)</f>
        <v>15.831046762030528</v>
      </c>
      <c r="F39" s="18">
        <f>IF(DATI_IND_SINT!D10=0,0,(DATI_IND_SINT!D5-DATI_IND_SINT!D23-DATI_IND_SINT!D22+DATI_IND_SINT!D6-DATI_IND_SINT!D39-DATI_IND_SINT!D40-DATI_IND_SINT!D41)/DATI_IND_SINT!D10*100)</f>
        <v>16.911688391832797</v>
      </c>
      <c r="G39" s="18">
        <f>IF(DATI_IND_SINT!E10=0,0,(DATI_IND_SINT!E5-DATI_IND_SINT!E23-DATI_IND_SINT!E22+DATI_IND_SINT!E6-DATI_IND_SINT!E39-DATI_IND_SINT!E40-DATI_IND_SINT!E41)/DATI_IND_SINT!E10*100)</f>
        <v>16.842296168128165</v>
      </c>
    </row>
    <row r="40" spans="1:7" ht="51" x14ac:dyDescent="0.2">
      <c r="A40" s="11" t="s">
        <v>150</v>
      </c>
      <c r="B40" s="16" t="s">
        <v>150</v>
      </c>
      <c r="C40" s="17" t="s">
        <v>151</v>
      </c>
      <c r="D40" s="17" t="s">
        <v>152</v>
      </c>
      <c r="E40" s="18">
        <f>IF(DATI_IND_SINT!C19=0,0,DATI_IND_SINT!C42/DATI_IND_SINT!C19)</f>
        <v>-143.84708987161198</v>
      </c>
      <c r="F40" s="18">
        <f>IF(DATI_IND_SINT!D19=0,0,DATI_IND_SINT!D42/DATI_IND_SINT!D19)</f>
        <v>0</v>
      </c>
      <c r="G40" s="18">
        <f>IF(DATI_IND_SINT!E19=0,0,DATI_IND_SINT!E42/DATI_IND_SINT!E19)</f>
        <v>0</v>
      </c>
    </row>
    <row r="41" spans="1:7" ht="12.75" customHeight="1" x14ac:dyDescent="0.2">
      <c r="B41" s="21">
        <v>9</v>
      </c>
      <c r="C41" s="102" t="s">
        <v>153</v>
      </c>
      <c r="D41" s="102"/>
      <c r="E41" s="102"/>
      <c r="F41" s="102"/>
      <c r="G41" s="102"/>
    </row>
    <row r="42" spans="1:7" ht="25.5" x14ac:dyDescent="0.2">
      <c r="A42" s="11" t="s">
        <v>154</v>
      </c>
      <c r="B42" s="16" t="s">
        <v>154</v>
      </c>
      <c r="C42" s="17" t="s">
        <v>155</v>
      </c>
      <c r="D42" s="17" t="s">
        <v>156</v>
      </c>
      <c r="E42" s="18">
        <f>IF(DATI_IND_SINT!C43=0,0,DATI_IND_SINT!C44/DATI_IND_SINT!C43*100)</f>
        <v>15.539302676820348</v>
      </c>
      <c r="F42" s="18">
        <f>IF(DATI_IND_SINT!D43=0,0,DATI_IND_SINT!D44/DATI_IND_SINT!D43*100)</f>
        <v>0</v>
      </c>
      <c r="G42" s="18">
        <f>IF(DATI_IND_SINT!E43=0,0,DATI_IND_SINT!E44/DATI_IND_SINT!E43*100)</f>
        <v>0</v>
      </c>
    </row>
    <row r="43" spans="1:7" ht="25.5" x14ac:dyDescent="0.2">
      <c r="A43" s="11" t="s">
        <v>157</v>
      </c>
      <c r="B43" s="16" t="s">
        <v>157</v>
      </c>
      <c r="C43" s="17" t="s">
        <v>158</v>
      </c>
      <c r="D43" s="17" t="s">
        <v>159</v>
      </c>
      <c r="E43" s="18">
        <f>IF(DATI_IND_SINT!C43=0,0,DATI_IND_SINT!C45/DATI_IND_SINT!C43*100)</f>
        <v>0</v>
      </c>
      <c r="F43" s="18">
        <f>IF(DATI_IND_SINT!D43=0,0,DATI_IND_SINT!D45/DATI_IND_SINT!D43*100)</f>
        <v>0</v>
      </c>
      <c r="G43" s="18">
        <f>IF(DATI_IND_SINT!E43=0,0,DATI_IND_SINT!E45/DATI_IND_SINT!E43*100)</f>
        <v>0</v>
      </c>
    </row>
    <row r="44" spans="1:7" ht="25.5" x14ac:dyDescent="0.2">
      <c r="A44" s="11" t="s">
        <v>160</v>
      </c>
      <c r="B44" s="16" t="s">
        <v>160</v>
      </c>
      <c r="C44" s="17" t="s">
        <v>161</v>
      </c>
      <c r="D44" s="17" t="s">
        <v>162</v>
      </c>
      <c r="E44" s="18">
        <f>IF(DATI_IND_SINT!C43=0,0,DATI_IND_SINT!C46/DATI_IND_SINT!C43*100)</f>
        <v>24.31411982070502</v>
      </c>
      <c r="F44" s="18">
        <f>IF(DATI_IND_SINT!D43=0,0,DATI_IND_SINT!D46/DATI_IND_SINT!D43*100)</f>
        <v>0</v>
      </c>
      <c r="G44" s="18">
        <f>IF(DATI_IND_SINT!E43=0,0,DATI_IND_SINT!E46/DATI_IND_SINT!E43*100)</f>
        <v>0</v>
      </c>
    </row>
    <row r="45" spans="1:7" ht="25.5" x14ac:dyDescent="0.2">
      <c r="A45" s="11" t="s">
        <v>163</v>
      </c>
      <c r="B45" s="16" t="s">
        <v>163</v>
      </c>
      <c r="C45" s="17" t="s">
        <v>164</v>
      </c>
      <c r="D45" s="17" t="s">
        <v>165</v>
      </c>
      <c r="E45" s="18">
        <f>IF(DATI_IND_SINT!C43=0,0,DATI_IND_SINT!C47/DATI_IND_SINT!C43*100)</f>
        <v>60.145515507081868</v>
      </c>
      <c r="F45" s="18">
        <f>IF(DATI_IND_SINT!D43=0,0,DATI_IND_SINT!D47/DATI_IND_SINT!D43*100)</f>
        <v>0</v>
      </c>
      <c r="G45" s="18">
        <f>IF(DATI_IND_SINT!E43=0,0,DATI_IND_SINT!E47/DATI_IND_SINT!E43*100)</f>
        <v>0</v>
      </c>
    </row>
    <row r="46" spans="1:7" ht="16.5" customHeight="1" x14ac:dyDescent="0.2">
      <c r="B46" s="21">
        <v>10</v>
      </c>
      <c r="C46" s="102" t="s">
        <v>166</v>
      </c>
      <c r="D46" s="102"/>
      <c r="E46" s="23"/>
      <c r="F46" s="23"/>
      <c r="G46" s="24"/>
    </row>
    <row r="47" spans="1:7" ht="51.4" customHeight="1" x14ac:dyDescent="0.2">
      <c r="A47" s="11" t="s">
        <v>167</v>
      </c>
      <c r="B47" s="16" t="s">
        <v>167</v>
      </c>
      <c r="C47" s="17" t="s">
        <v>168</v>
      </c>
      <c r="D47" s="17" t="s">
        <v>169</v>
      </c>
      <c r="E47" s="18">
        <f>IF(DATI_IND_SINT!C48=0,0,DATI_IND_SINT!C3/DATI_IND_SINT!C48*100)</f>
        <v>0</v>
      </c>
      <c r="F47" s="18">
        <f>IF(DATI_IND_SINT!D48=0,0,DATI_IND_SINT!D3/DATI_IND_SINT!D48*100)</f>
        <v>0</v>
      </c>
      <c r="G47" s="18">
        <f>IF(DATI_IND_SINT!E48=0,0,DATI_IND_SINT!E3/DATI_IND_SINT!E48*100)</f>
        <v>0</v>
      </c>
    </row>
    <row r="48" spans="1:7" ht="38.25" x14ac:dyDescent="0.2">
      <c r="A48" s="11" t="s">
        <v>170</v>
      </c>
      <c r="B48" s="16" t="s">
        <v>170</v>
      </c>
      <c r="C48" s="17" t="s">
        <v>171</v>
      </c>
      <c r="D48" s="17" t="s">
        <v>172</v>
      </c>
      <c r="E48" s="18">
        <f>IF(DATI_IND_SINT!C49=0,0,DATI_IND_SINT!C48/DATI_IND_SINT!C49*100)</f>
        <v>0</v>
      </c>
      <c r="F48" s="18">
        <f>IF(DATI_IND_SINT!D49=0,0,DATI_IND_SINT!D48/DATI_IND_SINT!D49*100)</f>
        <v>0</v>
      </c>
      <c r="G48" s="18">
        <f>IF(DATI_IND_SINT!E49=0,0,DATI_IND_SINT!E48/DATI_IND_SINT!E49*100)</f>
        <v>0</v>
      </c>
    </row>
    <row r="49" spans="1:7" ht="25.5" x14ac:dyDescent="0.2">
      <c r="A49" s="11" t="s">
        <v>173</v>
      </c>
      <c r="B49" s="16" t="s">
        <v>173</v>
      </c>
      <c r="C49" s="17" t="s">
        <v>174</v>
      </c>
      <c r="D49" s="17" t="s">
        <v>175</v>
      </c>
      <c r="E49" s="18">
        <f>IF(DATI_IND_SINT!C10=0,0,DATI_IND_SINT!C3/DATI_IND_SINT!C10*100)</f>
        <v>0</v>
      </c>
      <c r="F49" s="18">
        <f>IF(DATI_IND_SINT!D10=0,0,DATI_IND_SINT!D3/DATI_IND_SINT!D10*100)</f>
        <v>0</v>
      </c>
      <c r="G49" s="18">
        <f>IF(DATI_IND_SINT!E10=0,0,DATI_IND_SINT!E3/DATI_IND_SINT!E10*100)</f>
        <v>0</v>
      </c>
    </row>
    <row r="50" spans="1:7" ht="33" x14ac:dyDescent="0.2">
      <c r="B50" s="21">
        <v>11</v>
      </c>
      <c r="C50" s="22" t="s">
        <v>176</v>
      </c>
      <c r="D50" s="23"/>
      <c r="E50" s="23"/>
      <c r="F50" s="23"/>
      <c r="G50" s="24"/>
    </row>
    <row r="51" spans="1:7" ht="114.75" x14ac:dyDescent="0.2">
      <c r="A51" s="11" t="s">
        <v>177</v>
      </c>
      <c r="B51" s="16" t="s">
        <v>177</v>
      </c>
      <c r="C51" s="17" t="s">
        <v>178</v>
      </c>
      <c r="D51" s="17" t="s">
        <v>179</v>
      </c>
      <c r="E51" s="18">
        <f>IF(DATI_IND_SINT!C51=0,0,(DATI_IND_SINT!C51-DATI_IND_SINT!C52)/DATI_IND_SINT!C51*100)</f>
        <v>100</v>
      </c>
      <c r="F51" s="18">
        <f>IF(DATI_IND_SINT!D51=0,0,(DATI_IND_SINT!D51-DATI_IND_SINT!D52)/DATI_IND_SINT!D51*100)</f>
        <v>0</v>
      </c>
      <c r="G51" s="18">
        <f>IF(DATI_IND_SINT!E51=0,0,(DATI_IND_SINT!E51-DATI_IND_SINT!E52)/DATI_IND_SINT!E51*100)</f>
        <v>0</v>
      </c>
    </row>
    <row r="52" spans="1:7" ht="16.5" x14ac:dyDescent="0.2">
      <c r="B52" s="21">
        <v>12</v>
      </c>
      <c r="C52" s="22" t="s">
        <v>180</v>
      </c>
      <c r="D52" s="23"/>
      <c r="E52" s="23"/>
      <c r="F52" s="23"/>
      <c r="G52" s="24"/>
    </row>
    <row r="53" spans="1:7" ht="63.75" x14ac:dyDescent="0.2">
      <c r="A53" s="11" t="s">
        <v>181</v>
      </c>
      <c r="B53" s="16" t="s">
        <v>181</v>
      </c>
      <c r="C53" s="17" t="s">
        <v>182</v>
      </c>
      <c r="D53" s="17" t="s">
        <v>183</v>
      </c>
      <c r="E53" s="18">
        <f>IF(DATI_IND_SINT!C10=0,0,DATI_IND_SINT!C53/DATI_IND_SINT!C10*100)</f>
        <v>22.338549615302501</v>
      </c>
      <c r="F53" s="18">
        <f>IF(DATI_IND_SINT!D10=0,0,DATI_IND_SINT!D53/DATI_IND_SINT!D10*100)</f>
        <v>23.772857707875758</v>
      </c>
      <c r="G53" s="18">
        <f>IF(DATI_IND_SINT!E10=0,0,DATI_IND_SINT!E53/DATI_IND_SINT!E10*100)</f>
        <v>23.737816863093016</v>
      </c>
    </row>
    <row r="54" spans="1:7" ht="63.75" x14ac:dyDescent="0.2">
      <c r="A54" s="11" t="s">
        <v>184</v>
      </c>
      <c r="B54" s="16" t="s">
        <v>184</v>
      </c>
      <c r="C54" s="17" t="s">
        <v>185</v>
      </c>
      <c r="D54" s="17" t="s">
        <v>186</v>
      </c>
      <c r="E54" s="18">
        <f>IF(DATI_IND_SINT!C10=0,0,DATI_IND_SINT!C54/DATI_IND_SINT!C10*100)</f>
        <v>22.338549615302501</v>
      </c>
      <c r="F54" s="18">
        <f>IF(DATI_IND_SINT!D10=0,0,DATI_IND_SINT!D54/DATI_IND_SINT!D10*100)</f>
        <v>23.772857707875758</v>
      </c>
      <c r="G54" s="18">
        <f>IF(DATI_IND_SINT!E10=0,0,DATI_IND_SINT!E54/DATI_IND_SINT!E10*100)</f>
        <v>23.737816863093016</v>
      </c>
    </row>
    <row r="55" spans="1:7" ht="51" customHeight="1" x14ac:dyDescent="0.2">
      <c r="B55" s="103" t="s">
        <v>187</v>
      </c>
      <c r="C55" s="103"/>
      <c r="D55" s="103"/>
      <c r="E55" s="103"/>
      <c r="F55" s="103"/>
      <c r="G55" s="103"/>
    </row>
    <row r="56" spans="1:7" ht="41.25" customHeight="1" x14ac:dyDescent="0.2">
      <c r="B56" s="101" t="s">
        <v>188</v>
      </c>
      <c r="C56" s="101"/>
      <c r="D56" s="101"/>
      <c r="E56" s="101"/>
      <c r="F56" s="101"/>
      <c r="G56" s="101"/>
    </row>
    <row r="57" spans="1:7" ht="26.25" customHeight="1" x14ac:dyDescent="0.2">
      <c r="B57" s="101" t="s">
        <v>189</v>
      </c>
      <c r="C57" s="101"/>
      <c r="D57" s="101"/>
      <c r="E57" s="101"/>
      <c r="F57" s="101"/>
      <c r="G57" s="101"/>
    </row>
    <row r="58" spans="1:7" ht="71.25" customHeight="1" x14ac:dyDescent="0.2">
      <c r="B58" s="101" t="s">
        <v>190</v>
      </c>
      <c r="C58" s="101"/>
      <c r="D58" s="101"/>
      <c r="E58" s="101"/>
      <c r="F58" s="101"/>
      <c r="G58" s="101"/>
    </row>
    <row r="59" spans="1:7" ht="12.75" customHeight="1" x14ac:dyDescent="0.2">
      <c r="B59" s="101" t="s">
        <v>191</v>
      </c>
      <c r="C59" s="101"/>
      <c r="D59" s="101"/>
      <c r="E59" s="101"/>
      <c r="F59" s="101"/>
      <c r="G59" s="101"/>
    </row>
    <row r="60" spans="1:7" ht="27.75" customHeight="1" x14ac:dyDescent="0.2">
      <c r="B60" s="101" t="s">
        <v>192</v>
      </c>
      <c r="C60" s="101"/>
      <c r="D60" s="101"/>
      <c r="E60" s="101"/>
      <c r="F60" s="101"/>
      <c r="G60" s="101"/>
    </row>
    <row r="61" spans="1:7" ht="27.75" customHeight="1" x14ac:dyDescent="0.2">
      <c r="B61" s="101" t="s">
        <v>193</v>
      </c>
      <c r="C61" s="101"/>
      <c r="D61" s="101"/>
      <c r="E61" s="101"/>
      <c r="F61" s="101"/>
      <c r="G61" s="101"/>
    </row>
    <row r="62" spans="1:7" ht="29.25" customHeight="1" x14ac:dyDescent="0.2">
      <c r="B62" s="101" t="s">
        <v>194</v>
      </c>
      <c r="C62" s="101"/>
      <c r="D62" s="101"/>
      <c r="E62" s="101"/>
      <c r="F62" s="101"/>
      <c r="G62" s="101"/>
    </row>
    <row r="63" spans="1:7" ht="30" customHeight="1" x14ac:dyDescent="0.2">
      <c r="B63" s="101" t="s">
        <v>195</v>
      </c>
      <c r="C63" s="101"/>
      <c r="D63" s="101"/>
      <c r="E63" s="101"/>
      <c r="F63" s="101"/>
      <c r="G63" s="101"/>
    </row>
    <row r="64" spans="1:7" ht="32.25" customHeight="1" x14ac:dyDescent="0.2">
      <c r="B64" s="101" t="s">
        <v>196</v>
      </c>
      <c r="C64" s="101"/>
      <c r="D64" s="101"/>
      <c r="E64" s="101"/>
      <c r="F64" s="101"/>
      <c r="G64" s="101"/>
    </row>
  </sheetData>
  <sheetProtection sheet="1"/>
  <mergeCells count="23">
    <mergeCell ref="F2:G2"/>
    <mergeCell ref="B4:G4"/>
    <mergeCell ref="B5:G5"/>
    <mergeCell ref="B6:C7"/>
    <mergeCell ref="D6:D7"/>
    <mergeCell ref="E6:G6"/>
    <mergeCell ref="B59:G59"/>
    <mergeCell ref="C8:G8"/>
    <mergeCell ref="C10:G10"/>
    <mergeCell ref="C15:G15"/>
    <mergeCell ref="C20:G20"/>
    <mergeCell ref="C22:G22"/>
    <mergeCell ref="C41:G41"/>
    <mergeCell ref="B60:G60"/>
    <mergeCell ref="B61:G61"/>
    <mergeCell ref="B62:G62"/>
    <mergeCell ref="B63:G63"/>
    <mergeCell ref="B64:G64"/>
    <mergeCell ref="C46:D46"/>
    <mergeCell ref="B55:G55"/>
    <mergeCell ref="B56:G56"/>
    <mergeCell ref="B57:G57"/>
    <mergeCell ref="B58:G58"/>
  </mergeCells>
  <pageMargins left="0.7" right="0.7" top="0.75" bottom="0.75" header="0.51180555555555551" footer="0.51180555555555551"/>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B74" workbookViewId="0">
      <selection activeCell="D9" sqref="D9"/>
    </sheetView>
  </sheetViews>
  <sheetFormatPr defaultRowHeight="12.75" x14ac:dyDescent="0.2"/>
  <cols>
    <col min="1" max="1" width="9" style="10" hidden="1" customWidth="1"/>
    <col min="2" max="2" width="10.33203125" style="10" customWidth="1"/>
    <col min="3" max="3" width="53.33203125" style="10" customWidth="1"/>
    <col min="4" max="9" width="13.83203125" style="10" customWidth="1"/>
  </cols>
  <sheetData>
    <row r="1" spans="1:9" hidden="1" x14ac:dyDescent="0.2">
      <c r="A1" s="10" t="s">
        <v>657</v>
      </c>
      <c r="D1" s="11" t="s">
        <v>1</v>
      </c>
      <c r="E1" s="11" t="s">
        <v>2</v>
      </c>
      <c r="F1" s="11" t="s">
        <v>3</v>
      </c>
      <c r="G1" s="11" t="s">
        <v>197</v>
      </c>
      <c r="H1" s="11" t="s">
        <v>198</v>
      </c>
      <c r="I1" s="11" t="s">
        <v>199</v>
      </c>
    </row>
    <row r="2" spans="1:9" ht="12" customHeight="1" x14ac:dyDescent="0.2">
      <c r="A2" s="10" t="s">
        <v>0</v>
      </c>
      <c r="B2" s="12"/>
      <c r="D2" s="12"/>
      <c r="E2" s="12"/>
      <c r="F2" s="12"/>
      <c r="G2" s="12"/>
      <c r="H2" s="106" t="s">
        <v>200</v>
      </c>
      <c r="I2" s="106"/>
    </row>
    <row r="3" spans="1:9" ht="19.5" customHeight="1" x14ac:dyDescent="0.2">
      <c r="B3" s="114" t="s">
        <v>64</v>
      </c>
      <c r="C3" s="114"/>
      <c r="D3" s="114"/>
      <c r="E3" s="114"/>
      <c r="F3" s="114"/>
      <c r="G3" s="114"/>
      <c r="H3" s="114"/>
      <c r="I3" s="114"/>
    </row>
    <row r="4" spans="1:9" ht="15" customHeight="1" x14ac:dyDescent="0.2">
      <c r="A4" s="11" t="s">
        <v>65</v>
      </c>
      <c r="B4" s="107" t="s">
        <v>658</v>
      </c>
      <c r="C4" s="107"/>
      <c r="D4" s="107"/>
      <c r="E4" s="107"/>
      <c r="F4" s="107"/>
      <c r="G4" s="107"/>
      <c r="H4" s="107"/>
      <c r="I4" s="107"/>
    </row>
    <row r="5" spans="1:9" ht="30" customHeight="1" x14ac:dyDescent="0.2">
      <c r="B5" s="115" t="s">
        <v>201</v>
      </c>
      <c r="C5" s="115"/>
      <c r="D5" s="115"/>
      <c r="E5" s="115"/>
      <c r="F5" s="115"/>
      <c r="G5" s="115"/>
      <c r="H5" s="115"/>
      <c r="I5" s="115"/>
    </row>
    <row r="6" spans="1:9" ht="28.35" customHeight="1" x14ac:dyDescent="0.2">
      <c r="B6" s="116" t="s">
        <v>202</v>
      </c>
      <c r="C6" s="117" t="s">
        <v>203</v>
      </c>
      <c r="D6" s="118" t="s">
        <v>204</v>
      </c>
      <c r="E6" s="118"/>
      <c r="F6" s="118"/>
      <c r="G6" s="118"/>
      <c r="H6" s="118" t="s">
        <v>205</v>
      </c>
      <c r="I6" s="118"/>
    </row>
    <row r="7" spans="1:9" ht="92.25" customHeight="1" x14ac:dyDescent="0.2">
      <c r="A7" s="11" t="s">
        <v>70</v>
      </c>
      <c r="B7" s="116"/>
      <c r="C7" s="117"/>
      <c r="D7" s="25" t="s">
        <v>662</v>
      </c>
      <c r="E7" s="25" t="s">
        <v>663</v>
      </c>
      <c r="F7" s="25" t="s">
        <v>664</v>
      </c>
      <c r="G7" s="25" t="s">
        <v>206</v>
      </c>
      <c r="H7" s="25" t="s">
        <v>665</v>
      </c>
      <c r="I7" s="25" t="s">
        <v>207</v>
      </c>
    </row>
    <row r="8" spans="1:9" ht="30" customHeight="1" x14ac:dyDescent="0.2">
      <c r="A8" s="26"/>
      <c r="B8" s="26" t="s">
        <v>208</v>
      </c>
      <c r="C8" s="27" t="s">
        <v>209</v>
      </c>
      <c r="D8" s="28"/>
      <c r="E8" s="28"/>
      <c r="F8" s="28"/>
      <c r="G8" s="28"/>
      <c r="H8" s="28"/>
      <c r="I8" s="28"/>
    </row>
    <row r="9" spans="1:9" ht="30" customHeight="1" x14ac:dyDescent="0.2">
      <c r="A9" s="29" t="s">
        <v>210</v>
      </c>
      <c r="B9" s="29">
        <v>10101</v>
      </c>
      <c r="C9" s="30" t="s">
        <v>211</v>
      </c>
      <c r="D9" s="28">
        <v>12.085000000000001</v>
      </c>
      <c r="E9" s="28">
        <v>15.587999999999999</v>
      </c>
      <c r="F9" s="28">
        <v>20.184000000000001</v>
      </c>
      <c r="G9" s="28">
        <v>19.055</v>
      </c>
      <c r="H9" s="28">
        <v>40.152999999999999</v>
      </c>
      <c r="I9" s="28">
        <v>94.539000000000001</v>
      </c>
    </row>
    <row r="10" spans="1:9" ht="30" customHeight="1" x14ac:dyDescent="0.2">
      <c r="A10" s="29" t="s">
        <v>212</v>
      </c>
      <c r="B10" s="29">
        <v>10104</v>
      </c>
      <c r="C10" s="30" t="s">
        <v>213</v>
      </c>
      <c r="D10" s="28">
        <v>0.01</v>
      </c>
      <c r="E10" s="28">
        <v>1.2999999999999999E-2</v>
      </c>
      <c r="F10" s="28">
        <v>1.6E-2</v>
      </c>
      <c r="G10" s="28">
        <v>3.5999999999999997E-2</v>
      </c>
      <c r="H10" s="28">
        <v>100</v>
      </c>
      <c r="I10" s="28">
        <v>100</v>
      </c>
    </row>
    <row r="11" spans="1:9" ht="30" customHeight="1" x14ac:dyDescent="0.2">
      <c r="A11" s="29" t="s">
        <v>214</v>
      </c>
      <c r="B11" s="29">
        <v>10301</v>
      </c>
      <c r="C11" s="30" t="s">
        <v>215</v>
      </c>
      <c r="D11" s="28">
        <v>6.4080000000000004</v>
      </c>
      <c r="E11" s="28">
        <v>8.2140000000000004</v>
      </c>
      <c r="F11" s="28">
        <v>10.593999999999999</v>
      </c>
      <c r="G11" s="28">
        <v>10.089</v>
      </c>
      <c r="H11" s="28">
        <v>96.198999999999998</v>
      </c>
      <c r="I11" s="28">
        <v>98.992999999999995</v>
      </c>
    </row>
    <row r="12" spans="1:9" ht="30" customHeight="1" x14ac:dyDescent="0.2">
      <c r="A12" s="29" t="s">
        <v>216</v>
      </c>
      <c r="B12" s="29">
        <v>10302</v>
      </c>
      <c r="C12" s="30" t="s">
        <v>217</v>
      </c>
      <c r="D12" s="28">
        <v>0</v>
      </c>
      <c r="E12" s="28">
        <v>0</v>
      </c>
      <c r="F12" s="28">
        <v>0</v>
      </c>
      <c r="G12" s="28">
        <v>0</v>
      </c>
      <c r="H12" s="28">
        <v>0</v>
      </c>
      <c r="I12" s="28">
        <v>0</v>
      </c>
    </row>
    <row r="13" spans="1:9" ht="30" customHeight="1" x14ac:dyDescent="0.2">
      <c r="A13" s="31" t="s">
        <v>218</v>
      </c>
      <c r="B13" s="31">
        <v>10000</v>
      </c>
      <c r="C13" s="32" t="s">
        <v>219</v>
      </c>
      <c r="D13" s="33">
        <f>SUM(D9:D12)</f>
        <v>18.503</v>
      </c>
      <c r="E13" s="33">
        <f>SUM(E9:E12)</f>
        <v>23.814999999999998</v>
      </c>
      <c r="F13" s="33">
        <f>SUM(F9:F12)</f>
        <v>30.793999999999997</v>
      </c>
      <c r="G13" s="33">
        <f>SUM(G9:G12)</f>
        <v>29.18</v>
      </c>
      <c r="H13" s="28">
        <v>52.856000000000002</v>
      </c>
      <c r="I13" s="28">
        <v>96.085999999999999</v>
      </c>
    </row>
    <row r="14" spans="1:9" ht="30" customHeight="1" x14ac:dyDescent="0.2">
      <c r="A14" s="26"/>
      <c r="B14" s="26" t="s">
        <v>220</v>
      </c>
      <c r="C14" s="32" t="s">
        <v>221</v>
      </c>
      <c r="D14" s="28"/>
      <c r="E14" s="28"/>
      <c r="F14" s="28"/>
      <c r="G14" s="28"/>
      <c r="H14" s="28"/>
      <c r="I14" s="28"/>
    </row>
    <row r="15" spans="1:9" ht="30" customHeight="1" x14ac:dyDescent="0.2">
      <c r="A15" s="29" t="s">
        <v>222</v>
      </c>
      <c r="B15" s="29">
        <v>20101</v>
      </c>
      <c r="C15" s="30" t="s">
        <v>223</v>
      </c>
      <c r="D15" s="28">
        <v>2.4689999999999999</v>
      </c>
      <c r="E15" s="28">
        <v>1.9710000000000001</v>
      </c>
      <c r="F15" s="28">
        <v>2.5459999999999998</v>
      </c>
      <c r="G15" s="28">
        <v>8.5069999999999997</v>
      </c>
      <c r="H15" s="28">
        <v>82.525000000000006</v>
      </c>
      <c r="I15" s="28">
        <v>99.346000000000004</v>
      </c>
    </row>
    <row r="16" spans="1:9" ht="30" customHeight="1" x14ac:dyDescent="0.2">
      <c r="A16" s="29" t="s">
        <v>224</v>
      </c>
      <c r="B16" s="29">
        <v>20102</v>
      </c>
      <c r="C16" s="30" t="s">
        <v>225</v>
      </c>
      <c r="D16" s="28">
        <v>0</v>
      </c>
      <c r="E16" s="28">
        <v>0</v>
      </c>
      <c r="F16" s="28">
        <v>0</v>
      </c>
      <c r="G16" s="28">
        <v>0</v>
      </c>
      <c r="H16" s="28">
        <v>0</v>
      </c>
      <c r="I16" s="28">
        <v>0</v>
      </c>
    </row>
    <row r="17" spans="1:9" ht="30" customHeight="1" x14ac:dyDescent="0.2">
      <c r="A17" s="29" t="s">
        <v>226</v>
      </c>
      <c r="B17" s="29">
        <v>20103</v>
      </c>
      <c r="C17" s="30" t="s">
        <v>227</v>
      </c>
      <c r="D17" s="28">
        <v>0.17100000000000001</v>
      </c>
      <c r="E17" s="28">
        <v>0.219</v>
      </c>
      <c r="F17" s="28">
        <v>0.28299999999999997</v>
      </c>
      <c r="G17" s="28">
        <v>0.191</v>
      </c>
      <c r="H17" s="28">
        <v>100</v>
      </c>
      <c r="I17" s="28">
        <v>100</v>
      </c>
    </row>
    <row r="18" spans="1:9" ht="30" customHeight="1" x14ac:dyDescent="0.2">
      <c r="A18" s="29" t="s">
        <v>228</v>
      </c>
      <c r="B18" s="29">
        <v>20104</v>
      </c>
      <c r="C18" s="30" t="s">
        <v>229</v>
      </c>
      <c r="D18" s="28">
        <v>0</v>
      </c>
      <c r="E18" s="28">
        <v>0</v>
      </c>
      <c r="F18" s="28">
        <v>0</v>
      </c>
      <c r="G18" s="28">
        <v>0</v>
      </c>
      <c r="H18" s="28">
        <v>0</v>
      </c>
      <c r="I18" s="28">
        <v>0</v>
      </c>
    </row>
    <row r="19" spans="1:9" ht="30" customHeight="1" x14ac:dyDescent="0.2">
      <c r="A19" s="29" t="s">
        <v>230</v>
      </c>
      <c r="B19" s="29">
        <v>20105</v>
      </c>
      <c r="C19" s="30" t="s">
        <v>231</v>
      </c>
      <c r="D19" s="28">
        <v>0</v>
      </c>
      <c r="E19" s="28">
        <v>0</v>
      </c>
      <c r="F19" s="28">
        <v>0</v>
      </c>
      <c r="G19" s="28">
        <v>0</v>
      </c>
      <c r="H19" s="28">
        <v>0</v>
      </c>
      <c r="I19" s="28">
        <v>0</v>
      </c>
    </row>
    <row r="20" spans="1:9" ht="30" customHeight="1" x14ac:dyDescent="0.2">
      <c r="A20" s="31" t="s">
        <v>232</v>
      </c>
      <c r="B20" s="31">
        <v>20000</v>
      </c>
      <c r="C20" s="32" t="s">
        <v>233</v>
      </c>
      <c r="D20" s="33">
        <f>SUM(D15:D19)</f>
        <v>2.6399999999999997</v>
      </c>
      <c r="E20" s="33">
        <f>SUM(E15:E19)</f>
        <v>2.19</v>
      </c>
      <c r="F20" s="33">
        <f>SUM(F15:F19)</f>
        <v>2.8289999999999997</v>
      </c>
      <c r="G20" s="33">
        <f>SUM(G15:G19)</f>
        <v>8.6980000000000004</v>
      </c>
      <c r="H20" s="28">
        <v>83.221999999999994</v>
      </c>
      <c r="I20" s="28">
        <v>99.36</v>
      </c>
    </row>
    <row r="21" spans="1:9" ht="30" customHeight="1" x14ac:dyDescent="0.2">
      <c r="A21" s="26"/>
      <c r="B21" s="26" t="s">
        <v>234</v>
      </c>
      <c r="C21" s="32" t="s">
        <v>235</v>
      </c>
      <c r="D21" s="28"/>
      <c r="E21" s="28"/>
      <c r="F21" s="28"/>
      <c r="G21" s="28"/>
      <c r="H21" s="28"/>
      <c r="I21" s="28"/>
    </row>
    <row r="22" spans="1:9" ht="30" customHeight="1" x14ac:dyDescent="0.2">
      <c r="A22" s="29" t="s">
        <v>236</v>
      </c>
      <c r="B22" s="29">
        <v>30100</v>
      </c>
      <c r="C22" s="30" t="s">
        <v>237</v>
      </c>
      <c r="D22" s="28">
        <v>12.863</v>
      </c>
      <c r="E22" s="28">
        <v>17.539000000000001</v>
      </c>
      <c r="F22" s="28">
        <v>22.620999999999999</v>
      </c>
      <c r="G22" s="28">
        <v>18.219000000000001</v>
      </c>
      <c r="H22" s="28">
        <v>57.747999999999998</v>
      </c>
      <c r="I22" s="28">
        <v>94.686999999999998</v>
      </c>
    </row>
    <row r="23" spans="1:9" ht="30" customHeight="1" x14ac:dyDescent="0.2">
      <c r="A23" s="29" t="s">
        <v>238</v>
      </c>
      <c r="B23" s="29">
        <v>30200</v>
      </c>
      <c r="C23" s="30" t="s">
        <v>239</v>
      </c>
      <c r="D23" s="28">
        <v>0</v>
      </c>
      <c r="E23" s="28">
        <v>0</v>
      </c>
      <c r="F23" s="28">
        <v>0</v>
      </c>
      <c r="G23" s="28">
        <v>0</v>
      </c>
      <c r="H23" s="28">
        <v>0</v>
      </c>
      <c r="I23" s="28">
        <v>0</v>
      </c>
    </row>
    <row r="24" spans="1:9" ht="30" customHeight="1" x14ac:dyDescent="0.2">
      <c r="A24" s="29" t="s">
        <v>240</v>
      </c>
      <c r="B24" s="29">
        <v>30300</v>
      </c>
      <c r="C24" s="30" t="s">
        <v>241</v>
      </c>
      <c r="D24" s="28">
        <v>0</v>
      </c>
      <c r="E24" s="28">
        <v>0</v>
      </c>
      <c r="F24" s="28">
        <v>0</v>
      </c>
      <c r="G24" s="28">
        <v>0</v>
      </c>
      <c r="H24" s="28">
        <v>100</v>
      </c>
      <c r="I24" s="28">
        <v>88.35</v>
      </c>
    </row>
    <row r="25" spans="1:9" ht="30" customHeight="1" x14ac:dyDescent="0.2">
      <c r="A25" s="29" t="s">
        <v>242</v>
      </c>
      <c r="B25" s="29">
        <v>30400</v>
      </c>
      <c r="C25" s="30" t="s">
        <v>243</v>
      </c>
      <c r="D25" s="28">
        <v>8.5000000000000006E-2</v>
      </c>
      <c r="E25" s="28">
        <v>0.11</v>
      </c>
      <c r="F25" s="28">
        <v>0.14099999999999999</v>
      </c>
      <c r="G25" s="28">
        <v>0.13800000000000001</v>
      </c>
      <c r="H25" s="28">
        <v>100</v>
      </c>
      <c r="I25" s="28">
        <v>100</v>
      </c>
    </row>
    <row r="26" spans="1:9" ht="30" customHeight="1" x14ac:dyDescent="0.2">
      <c r="A26" s="31" t="s">
        <v>244</v>
      </c>
      <c r="B26" s="31">
        <v>30500</v>
      </c>
      <c r="C26" s="30" t="s">
        <v>245</v>
      </c>
      <c r="D26" s="28">
        <v>2.9540000000000002</v>
      </c>
      <c r="E26" s="28">
        <v>0.97</v>
      </c>
      <c r="F26" s="28">
        <v>1.2509999999999999</v>
      </c>
      <c r="G26" s="28">
        <v>2.2719999999999998</v>
      </c>
      <c r="H26" s="28">
        <v>100.527</v>
      </c>
      <c r="I26" s="28">
        <v>88.956999999999994</v>
      </c>
    </row>
    <row r="27" spans="1:9" ht="30" customHeight="1" x14ac:dyDescent="0.2">
      <c r="A27" s="34" t="s">
        <v>246</v>
      </c>
      <c r="B27" s="34">
        <v>30000</v>
      </c>
      <c r="C27" s="32" t="s">
        <v>247</v>
      </c>
      <c r="D27" s="33">
        <f>SUM(D22:D26)</f>
        <v>15.902000000000001</v>
      </c>
      <c r="E27" s="33">
        <f>SUM(E22:E26)</f>
        <v>18.619</v>
      </c>
      <c r="F27" s="33">
        <f>SUM(F22:F26)</f>
        <v>24.012999999999998</v>
      </c>
      <c r="G27" s="33">
        <f>SUM(G22:G26)</f>
        <v>20.629000000000001</v>
      </c>
      <c r="H27" s="28">
        <v>62.859000000000002</v>
      </c>
      <c r="I27" s="28">
        <v>94.091999999999999</v>
      </c>
    </row>
    <row r="28" spans="1:9" ht="30" customHeight="1" x14ac:dyDescent="0.2">
      <c r="A28" s="26"/>
      <c r="B28" s="26" t="s">
        <v>248</v>
      </c>
      <c r="C28" s="32" t="s">
        <v>249</v>
      </c>
      <c r="D28" s="28"/>
      <c r="E28" s="28"/>
      <c r="F28" s="28"/>
      <c r="G28" s="28"/>
      <c r="H28" s="28"/>
      <c r="I28" s="28"/>
    </row>
    <row r="29" spans="1:9" ht="30" customHeight="1" x14ac:dyDescent="0.2">
      <c r="A29" s="29" t="s">
        <v>250</v>
      </c>
      <c r="B29" s="29">
        <v>40100</v>
      </c>
      <c r="C29" s="30" t="s">
        <v>251</v>
      </c>
      <c r="D29" s="28">
        <v>0</v>
      </c>
      <c r="E29" s="28">
        <v>0</v>
      </c>
      <c r="F29" s="28">
        <v>0</v>
      </c>
      <c r="G29" s="28">
        <v>0</v>
      </c>
      <c r="H29" s="28">
        <v>0</v>
      </c>
      <c r="I29" s="28">
        <v>0</v>
      </c>
    </row>
    <row r="30" spans="1:9" ht="30" customHeight="1" x14ac:dyDescent="0.2">
      <c r="A30" s="29" t="s">
        <v>252</v>
      </c>
      <c r="B30" s="29">
        <v>40200</v>
      </c>
      <c r="C30" s="30" t="s">
        <v>253</v>
      </c>
      <c r="D30" s="28">
        <v>22.927</v>
      </c>
      <c r="E30" s="28">
        <v>14.707000000000001</v>
      </c>
      <c r="F30" s="28">
        <v>0</v>
      </c>
      <c r="G30" s="28">
        <v>18.489000000000001</v>
      </c>
      <c r="H30" s="28">
        <v>123.608</v>
      </c>
      <c r="I30" s="28">
        <v>49.106000000000002</v>
      </c>
    </row>
    <row r="31" spans="1:9" ht="30" customHeight="1" x14ac:dyDescent="0.2">
      <c r="A31" s="29" t="s">
        <v>254</v>
      </c>
      <c r="B31" s="29">
        <v>40300</v>
      </c>
      <c r="C31" s="35" t="s">
        <v>255</v>
      </c>
      <c r="D31" s="28">
        <v>0</v>
      </c>
      <c r="E31" s="28">
        <v>0</v>
      </c>
      <c r="F31" s="28">
        <v>0</v>
      </c>
      <c r="G31" s="28">
        <v>0</v>
      </c>
      <c r="H31" s="28">
        <v>0</v>
      </c>
      <c r="I31" s="28">
        <v>0</v>
      </c>
    </row>
    <row r="32" spans="1:9" ht="30" customHeight="1" x14ac:dyDescent="0.2">
      <c r="A32" s="29" t="s">
        <v>256</v>
      </c>
      <c r="B32" s="29">
        <v>40400</v>
      </c>
      <c r="C32" s="30" t="s">
        <v>257</v>
      </c>
      <c r="D32" s="28">
        <v>9.3989999999999991</v>
      </c>
      <c r="E32" s="28">
        <v>9.2309999999999999</v>
      </c>
      <c r="F32" s="28">
        <v>1.8160000000000001</v>
      </c>
      <c r="G32" s="28">
        <v>14.067</v>
      </c>
      <c r="H32" s="28">
        <v>130.38900000000001</v>
      </c>
      <c r="I32" s="28">
        <v>117.48699999999999</v>
      </c>
    </row>
    <row r="33" spans="1:9" ht="30" customHeight="1" x14ac:dyDescent="0.2">
      <c r="A33" s="29" t="s">
        <v>258</v>
      </c>
      <c r="B33" s="29">
        <v>40500</v>
      </c>
      <c r="C33" s="30" t="s">
        <v>259</v>
      </c>
      <c r="D33" s="28">
        <v>0.122</v>
      </c>
      <c r="E33" s="28">
        <v>0.156</v>
      </c>
      <c r="F33" s="28">
        <v>0.20200000000000001</v>
      </c>
      <c r="G33" s="28">
        <v>0.33800000000000002</v>
      </c>
      <c r="H33" s="28">
        <v>100</v>
      </c>
      <c r="I33" s="28">
        <v>100</v>
      </c>
    </row>
    <row r="34" spans="1:9" ht="30" customHeight="1" x14ac:dyDescent="0.2">
      <c r="A34" s="31" t="s">
        <v>260</v>
      </c>
      <c r="B34" s="31">
        <v>40000</v>
      </c>
      <c r="C34" s="32" t="s">
        <v>261</v>
      </c>
      <c r="D34" s="33">
        <f>SUM(D29:D33)</f>
        <v>32.448</v>
      </c>
      <c r="E34" s="33">
        <f>SUM(E29:E33)</f>
        <v>24.094000000000001</v>
      </c>
      <c r="F34" s="33">
        <f>SUM(F29:F33)</f>
        <v>2.0180000000000002</v>
      </c>
      <c r="G34" s="33">
        <f>SUM(G29:G33)</f>
        <v>32.893999999999998</v>
      </c>
      <c r="H34" s="28">
        <v>125.346</v>
      </c>
      <c r="I34" s="28">
        <v>80.192999999999998</v>
      </c>
    </row>
    <row r="35" spans="1:9" ht="30" customHeight="1" x14ac:dyDescent="0.2">
      <c r="A35" s="26"/>
      <c r="B35" s="26" t="s">
        <v>262</v>
      </c>
      <c r="C35" s="32" t="s">
        <v>263</v>
      </c>
      <c r="D35" s="28"/>
      <c r="E35" s="28"/>
      <c r="F35" s="28"/>
      <c r="G35" s="28"/>
      <c r="H35" s="28"/>
      <c r="I35" s="28"/>
    </row>
    <row r="36" spans="1:9" ht="30" customHeight="1" x14ac:dyDescent="0.2">
      <c r="A36" s="29" t="s">
        <v>264</v>
      </c>
      <c r="B36" s="29">
        <v>50100</v>
      </c>
      <c r="C36" s="30" t="s">
        <v>265</v>
      </c>
      <c r="D36" s="28">
        <v>0</v>
      </c>
      <c r="E36" s="28">
        <v>0</v>
      </c>
      <c r="F36" s="28">
        <v>0</v>
      </c>
      <c r="G36" s="28">
        <v>0</v>
      </c>
      <c r="H36" s="28">
        <v>0</v>
      </c>
      <c r="I36" s="28">
        <v>0</v>
      </c>
    </row>
    <row r="37" spans="1:9" ht="30" customHeight="1" x14ac:dyDescent="0.2">
      <c r="A37" s="29" t="s">
        <v>266</v>
      </c>
      <c r="B37" s="29">
        <v>50200</v>
      </c>
      <c r="C37" s="30" t="s">
        <v>267</v>
      </c>
      <c r="D37" s="28">
        <v>0</v>
      </c>
      <c r="E37" s="28">
        <v>0</v>
      </c>
      <c r="F37" s="28">
        <v>0</v>
      </c>
      <c r="G37" s="28">
        <v>0</v>
      </c>
      <c r="H37" s="28">
        <v>0</v>
      </c>
      <c r="I37" s="28">
        <v>0</v>
      </c>
    </row>
    <row r="38" spans="1:9" ht="30" customHeight="1" x14ac:dyDescent="0.2">
      <c r="A38" s="29" t="s">
        <v>268</v>
      </c>
      <c r="B38" s="29">
        <v>50300</v>
      </c>
      <c r="C38" s="30" t="s">
        <v>269</v>
      </c>
      <c r="D38" s="28">
        <v>0</v>
      </c>
      <c r="E38" s="28">
        <v>0</v>
      </c>
      <c r="F38" s="28">
        <v>0</v>
      </c>
      <c r="G38" s="28">
        <v>0</v>
      </c>
      <c r="H38" s="28">
        <v>0</v>
      </c>
      <c r="I38" s="28">
        <v>0</v>
      </c>
    </row>
    <row r="39" spans="1:9" ht="30" customHeight="1" x14ac:dyDescent="0.2">
      <c r="A39" s="29" t="s">
        <v>270</v>
      </c>
      <c r="B39" s="29">
        <v>50400</v>
      </c>
      <c r="C39" s="30" t="s">
        <v>271</v>
      </c>
      <c r="D39" s="28">
        <v>0</v>
      </c>
      <c r="E39" s="28">
        <v>0</v>
      </c>
      <c r="F39" s="28">
        <v>0</v>
      </c>
      <c r="G39" s="28">
        <v>0</v>
      </c>
      <c r="H39" s="28">
        <v>0</v>
      </c>
      <c r="I39" s="28">
        <v>0</v>
      </c>
    </row>
    <row r="40" spans="1:9" ht="30" customHeight="1" x14ac:dyDescent="0.2">
      <c r="A40" s="31" t="s">
        <v>272</v>
      </c>
      <c r="B40" s="31">
        <v>50000</v>
      </c>
      <c r="C40" s="32" t="s">
        <v>273</v>
      </c>
      <c r="D40" s="33">
        <f>SUM(D36:D39)</f>
        <v>0</v>
      </c>
      <c r="E40" s="33">
        <f>SUM(E36:E39)</f>
        <v>0</v>
      </c>
      <c r="F40" s="33">
        <f>SUM(F36:F39)</f>
        <v>0</v>
      </c>
      <c r="G40" s="33">
        <f>SUM(G36:G39)</f>
        <v>0</v>
      </c>
      <c r="H40" s="28">
        <v>0</v>
      </c>
      <c r="I40" s="28">
        <v>0</v>
      </c>
    </row>
    <row r="41" spans="1:9" ht="30" customHeight="1" x14ac:dyDescent="0.2">
      <c r="A41" s="26"/>
      <c r="B41" s="26" t="s">
        <v>274</v>
      </c>
      <c r="C41" s="32" t="s">
        <v>275</v>
      </c>
      <c r="D41" s="28"/>
      <c r="E41" s="28"/>
      <c r="F41" s="28"/>
      <c r="G41" s="28"/>
      <c r="H41" s="28"/>
      <c r="I41" s="28"/>
    </row>
    <row r="42" spans="1:9" ht="30" customHeight="1" x14ac:dyDescent="0.2">
      <c r="A42" s="29" t="s">
        <v>276</v>
      </c>
      <c r="B42" s="29">
        <v>60100</v>
      </c>
      <c r="C42" s="30" t="s">
        <v>277</v>
      </c>
      <c r="D42" s="28">
        <v>0</v>
      </c>
      <c r="E42" s="28">
        <v>0</v>
      </c>
      <c r="F42" s="28">
        <v>0</v>
      </c>
      <c r="G42" s="28">
        <v>0</v>
      </c>
      <c r="H42" s="28">
        <v>0</v>
      </c>
      <c r="I42" s="28">
        <v>0</v>
      </c>
    </row>
    <row r="43" spans="1:9" ht="30" customHeight="1" x14ac:dyDescent="0.2">
      <c r="A43" s="29" t="s">
        <v>278</v>
      </c>
      <c r="B43" s="29">
        <v>60200</v>
      </c>
      <c r="C43" s="30" t="s">
        <v>279</v>
      </c>
      <c r="D43" s="28">
        <v>6.1029999999999998</v>
      </c>
      <c r="E43" s="28">
        <v>0</v>
      </c>
      <c r="F43" s="28">
        <v>0</v>
      </c>
      <c r="G43" s="28">
        <v>0</v>
      </c>
      <c r="H43" s="28">
        <v>100</v>
      </c>
      <c r="I43" s="28">
        <v>0</v>
      </c>
    </row>
    <row r="44" spans="1:9" ht="30" customHeight="1" x14ac:dyDescent="0.2">
      <c r="A44" s="29" t="s">
        <v>280</v>
      </c>
      <c r="B44" s="29">
        <v>60300</v>
      </c>
      <c r="C44" s="30" t="s">
        <v>281</v>
      </c>
      <c r="D44" s="28">
        <v>0</v>
      </c>
      <c r="E44" s="28">
        <v>0</v>
      </c>
      <c r="F44" s="28">
        <v>0</v>
      </c>
      <c r="G44" s="28">
        <v>0</v>
      </c>
      <c r="H44" s="28">
        <v>0</v>
      </c>
      <c r="I44" s="28">
        <v>0</v>
      </c>
    </row>
    <row r="45" spans="1:9" ht="30" customHeight="1" x14ac:dyDescent="0.2">
      <c r="A45" s="29" t="s">
        <v>282</v>
      </c>
      <c r="B45" s="29">
        <v>60400</v>
      </c>
      <c r="C45" s="30" t="s">
        <v>283</v>
      </c>
      <c r="D45" s="28">
        <v>0</v>
      </c>
      <c r="E45" s="28">
        <v>0</v>
      </c>
      <c r="F45" s="28">
        <v>0</v>
      </c>
      <c r="G45" s="28">
        <v>0</v>
      </c>
      <c r="H45" s="28">
        <v>0</v>
      </c>
      <c r="I45" s="28">
        <v>0</v>
      </c>
    </row>
    <row r="46" spans="1:9" ht="30" customHeight="1" x14ac:dyDescent="0.2">
      <c r="A46" s="31" t="s">
        <v>284</v>
      </c>
      <c r="B46" s="31">
        <v>60000</v>
      </c>
      <c r="C46" s="32" t="s">
        <v>285</v>
      </c>
      <c r="D46" s="33">
        <f>SUM(D42:D45)</f>
        <v>6.1029999999999998</v>
      </c>
      <c r="E46" s="33">
        <f>SUM(E42:E45)</f>
        <v>0</v>
      </c>
      <c r="F46" s="33">
        <f>SUM(F42:F45)</f>
        <v>0</v>
      </c>
      <c r="G46" s="33">
        <f>SUM(G42:G45)</f>
        <v>0</v>
      </c>
      <c r="H46" s="28">
        <v>100</v>
      </c>
      <c r="I46" s="28">
        <v>0</v>
      </c>
    </row>
    <row r="47" spans="1:9" ht="30" customHeight="1" x14ac:dyDescent="0.2">
      <c r="A47" s="26"/>
      <c r="B47" s="26" t="s">
        <v>286</v>
      </c>
      <c r="C47" s="32" t="s">
        <v>287</v>
      </c>
      <c r="D47" s="28"/>
      <c r="E47" s="28"/>
      <c r="F47" s="28"/>
      <c r="G47" s="28"/>
      <c r="H47" s="28"/>
      <c r="I47" s="28"/>
    </row>
    <row r="48" spans="1:9" ht="30" customHeight="1" x14ac:dyDescent="0.2">
      <c r="A48" s="29" t="s">
        <v>288</v>
      </c>
      <c r="B48" s="29">
        <v>70100</v>
      </c>
      <c r="C48" s="30" t="s">
        <v>289</v>
      </c>
      <c r="D48" s="28">
        <v>16.128</v>
      </c>
      <c r="E48" s="28">
        <v>20.673999999999999</v>
      </c>
      <c r="F48" s="28">
        <v>26.664999999999999</v>
      </c>
      <c r="G48" s="28">
        <v>0</v>
      </c>
      <c r="H48" s="28">
        <v>0</v>
      </c>
      <c r="I48" s="28">
        <v>0</v>
      </c>
    </row>
    <row r="49" spans="1:9" ht="30" customHeight="1" x14ac:dyDescent="0.2">
      <c r="A49" s="31" t="s">
        <v>290</v>
      </c>
      <c r="B49" s="31">
        <v>70000</v>
      </c>
      <c r="C49" s="32" t="s">
        <v>291</v>
      </c>
      <c r="D49" s="33">
        <f>D48</f>
        <v>16.128</v>
      </c>
      <c r="E49" s="33">
        <f>E48</f>
        <v>20.673999999999999</v>
      </c>
      <c r="F49" s="33">
        <f>F48</f>
        <v>26.664999999999999</v>
      </c>
      <c r="G49" s="33">
        <f>G48</f>
        <v>0</v>
      </c>
      <c r="H49" s="28">
        <v>0</v>
      </c>
      <c r="I49" s="28">
        <v>0</v>
      </c>
    </row>
    <row r="50" spans="1:9" ht="30" customHeight="1" x14ac:dyDescent="0.2">
      <c r="A50" s="26"/>
      <c r="B50" s="26" t="s">
        <v>292</v>
      </c>
      <c r="C50" s="32" t="s">
        <v>293</v>
      </c>
      <c r="D50" s="28"/>
      <c r="E50" s="28"/>
      <c r="F50" s="28"/>
      <c r="G50" s="28"/>
      <c r="H50" s="28"/>
      <c r="I50" s="28"/>
    </row>
    <row r="51" spans="1:9" ht="30" customHeight="1" x14ac:dyDescent="0.2">
      <c r="A51" s="29" t="s">
        <v>294</v>
      </c>
      <c r="B51" s="29">
        <v>90100</v>
      </c>
      <c r="C51" s="30" t="s">
        <v>295</v>
      </c>
      <c r="D51" s="28">
        <v>4.9800000000000004</v>
      </c>
      <c r="E51" s="28">
        <v>6.3840000000000003</v>
      </c>
      <c r="F51" s="28">
        <v>8.2330000000000005</v>
      </c>
      <c r="G51" s="28">
        <v>4.8410000000000002</v>
      </c>
      <c r="H51" s="28">
        <v>90.168999999999997</v>
      </c>
      <c r="I51" s="28">
        <v>99.725999999999999</v>
      </c>
    </row>
    <row r="52" spans="1:9" ht="30" customHeight="1" x14ac:dyDescent="0.2">
      <c r="A52" s="29" t="s">
        <v>296</v>
      </c>
      <c r="B52" s="29">
        <v>90200</v>
      </c>
      <c r="C52" s="30" t="s">
        <v>297</v>
      </c>
      <c r="D52" s="28">
        <v>3.2959999999999998</v>
      </c>
      <c r="E52" s="28">
        <v>4.2240000000000002</v>
      </c>
      <c r="F52" s="28">
        <v>5.4480000000000004</v>
      </c>
      <c r="G52" s="28">
        <v>3.758</v>
      </c>
      <c r="H52" s="28">
        <v>93.23</v>
      </c>
      <c r="I52" s="28">
        <v>99.49</v>
      </c>
    </row>
    <row r="53" spans="1:9" ht="30" customHeight="1" x14ac:dyDescent="0.2">
      <c r="A53" s="31" t="s">
        <v>298</v>
      </c>
      <c r="B53" s="31">
        <v>90000</v>
      </c>
      <c r="C53" s="32" t="s">
        <v>299</v>
      </c>
      <c r="D53" s="33">
        <f>SUM(D51:D52)</f>
        <v>8.2759999999999998</v>
      </c>
      <c r="E53" s="33">
        <f>SUM(E51:E52)</f>
        <v>10.608000000000001</v>
      </c>
      <c r="F53" s="33">
        <f>SUM(F51:F52)</f>
        <v>13.681000000000001</v>
      </c>
      <c r="G53" s="33">
        <f>SUM(G51:G52)</f>
        <v>8.5990000000000002</v>
      </c>
      <c r="H53" s="28">
        <v>91.364000000000004</v>
      </c>
      <c r="I53" s="28">
        <v>99.623000000000005</v>
      </c>
    </row>
    <row r="54" spans="1:9" ht="30" customHeight="1" x14ac:dyDescent="0.2">
      <c r="A54" s="31" t="s">
        <v>300</v>
      </c>
      <c r="B54" s="112" t="s">
        <v>301</v>
      </c>
      <c r="C54" s="112"/>
      <c r="D54" s="33">
        <f>SUM(D53,D49,D46,D40,D34,D27,D20,D13)</f>
        <v>100</v>
      </c>
      <c r="E54" s="33">
        <f>SUM(E53,E49,E46,E40,E34,E27,E20,E13)</f>
        <v>100</v>
      </c>
      <c r="F54" s="33">
        <f>SUM(F53,F49,F46,F40,F34,F27,F20,F13)</f>
        <v>100</v>
      </c>
      <c r="G54" s="33">
        <f>SUM(G53,G49,G46,G40,G34,G27,G20,G13)</f>
        <v>100</v>
      </c>
      <c r="H54" s="28">
        <v>74.168999999999997</v>
      </c>
      <c r="I54" s="28">
        <v>91.036000000000001</v>
      </c>
    </row>
    <row r="55" spans="1:9" ht="45.75" customHeight="1" x14ac:dyDescent="0.2">
      <c r="B55" s="113" t="s">
        <v>302</v>
      </c>
      <c r="C55" s="113"/>
      <c r="D55" s="113"/>
      <c r="E55" s="113"/>
      <c r="F55" s="113"/>
      <c r="G55" s="113"/>
      <c r="H55" s="113"/>
      <c r="I55" s="113"/>
    </row>
  </sheetData>
  <sheetProtection sheet="1"/>
  <mergeCells count="10">
    <mergeCell ref="B54:C54"/>
    <mergeCell ref="B55:I55"/>
    <mergeCell ref="H2:I2"/>
    <mergeCell ref="B3:I3"/>
    <mergeCell ref="B4:I4"/>
    <mergeCell ref="B5:I5"/>
    <mergeCell ref="B6:B7"/>
    <mergeCell ref="C6:C7"/>
    <mergeCell ref="D6:G6"/>
    <mergeCell ref="H6:I6"/>
  </mergeCells>
  <pageMargins left="0.7" right="0.7" top="0.75" bottom="0.75"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opLeftCell="B2" workbookViewId="0">
      <selection activeCell="B2" sqref="B2"/>
    </sheetView>
  </sheetViews>
  <sheetFormatPr defaultRowHeight="12.75" x14ac:dyDescent="0.2"/>
  <cols>
    <col min="1" max="1" width="9" style="36" hidden="1" customWidth="1"/>
    <col min="2" max="2" width="4.6640625" style="10" customWidth="1"/>
    <col min="3" max="3" width="33.5" style="10" customWidth="1"/>
    <col min="4" max="13" width="10.83203125" style="10" customWidth="1"/>
  </cols>
  <sheetData>
    <row r="1" spans="1:13" ht="13.5" hidden="1" customHeight="1" x14ac:dyDescent="0.2">
      <c r="A1" s="36" t="s">
        <v>657</v>
      </c>
      <c r="D1" s="10" t="s">
        <v>1</v>
      </c>
      <c r="E1" s="10" t="s">
        <v>2</v>
      </c>
      <c r="F1" s="10" t="s">
        <v>3</v>
      </c>
      <c r="G1" s="10" t="s">
        <v>197</v>
      </c>
      <c r="H1" s="10" t="s">
        <v>198</v>
      </c>
      <c r="I1" s="10" t="s">
        <v>199</v>
      </c>
      <c r="J1" s="10" t="s">
        <v>303</v>
      </c>
      <c r="K1" s="10" t="s">
        <v>304</v>
      </c>
      <c r="L1" s="10" t="s">
        <v>305</v>
      </c>
      <c r="M1" s="10" t="s">
        <v>306</v>
      </c>
    </row>
    <row r="2" spans="1:13" ht="14.25" customHeight="1" x14ac:dyDescent="0.2">
      <c r="A2" s="36" t="s">
        <v>0</v>
      </c>
      <c r="B2" s="12"/>
      <c r="C2" s="12"/>
      <c r="D2" s="12"/>
      <c r="E2" s="12"/>
      <c r="F2" s="12"/>
      <c r="G2" s="12"/>
      <c r="H2" s="12"/>
      <c r="I2" s="12"/>
      <c r="J2" s="12"/>
      <c r="K2" s="12"/>
      <c r="L2" s="106" t="s">
        <v>307</v>
      </c>
      <c r="M2" s="106"/>
    </row>
    <row r="3" spans="1:13" ht="31.5" customHeight="1" x14ac:dyDescent="0.2">
      <c r="B3" s="131" t="s">
        <v>64</v>
      </c>
      <c r="C3" s="131"/>
      <c r="D3" s="131"/>
      <c r="E3" s="131"/>
      <c r="F3" s="131"/>
      <c r="G3" s="131"/>
      <c r="H3" s="131"/>
      <c r="I3" s="131"/>
      <c r="J3" s="131"/>
      <c r="K3" s="131"/>
      <c r="L3" s="131"/>
      <c r="M3" s="131"/>
    </row>
    <row r="4" spans="1:13" ht="21.75" customHeight="1" x14ac:dyDescent="0.2">
      <c r="A4" s="37" t="s">
        <v>65</v>
      </c>
      <c r="B4" s="132" t="s">
        <v>658</v>
      </c>
      <c r="C4" s="132"/>
      <c r="D4" s="132"/>
      <c r="E4" s="132"/>
      <c r="F4" s="132"/>
      <c r="G4" s="132"/>
      <c r="H4" s="132"/>
      <c r="I4" s="132"/>
      <c r="J4" s="132"/>
      <c r="K4" s="132"/>
      <c r="L4" s="132"/>
      <c r="M4" s="132"/>
    </row>
    <row r="5" spans="1:13" ht="30.75" customHeight="1" x14ac:dyDescent="0.2">
      <c r="B5" s="108" t="s">
        <v>308</v>
      </c>
      <c r="C5" s="108"/>
      <c r="D5" s="108"/>
      <c r="E5" s="108"/>
      <c r="F5" s="108"/>
      <c r="G5" s="108"/>
      <c r="H5" s="108"/>
      <c r="I5" s="108"/>
      <c r="J5" s="108"/>
      <c r="K5" s="108"/>
      <c r="L5" s="108"/>
      <c r="M5" s="108"/>
    </row>
    <row r="6" spans="1:13" ht="48" customHeight="1" x14ac:dyDescent="0.2">
      <c r="A6" s="36" t="s">
        <v>309</v>
      </c>
      <c r="B6" s="133"/>
      <c r="C6" s="133"/>
      <c r="D6" s="134" t="s">
        <v>666</v>
      </c>
      <c r="E6" s="134"/>
      <c r="F6" s="134"/>
      <c r="G6" s="134"/>
      <c r="H6" s="134"/>
      <c r="I6" s="134"/>
      <c r="J6" s="134"/>
      <c r="K6" s="134" t="s">
        <v>310</v>
      </c>
      <c r="L6" s="134"/>
      <c r="M6" s="134"/>
    </row>
    <row r="7" spans="1:13" ht="12" customHeight="1" x14ac:dyDescent="0.2">
      <c r="A7" s="37" t="s">
        <v>70</v>
      </c>
      <c r="B7" s="133"/>
      <c r="C7" s="133"/>
      <c r="D7" s="135" t="s">
        <v>667</v>
      </c>
      <c r="E7" s="135"/>
      <c r="F7" s="135"/>
      <c r="G7" s="135" t="s">
        <v>668</v>
      </c>
      <c r="H7" s="135"/>
      <c r="I7" s="135" t="s">
        <v>669</v>
      </c>
      <c r="J7" s="135"/>
      <c r="K7" s="129" t="s">
        <v>311</v>
      </c>
      <c r="L7" s="129" t="s">
        <v>312</v>
      </c>
      <c r="M7" s="129" t="s">
        <v>313</v>
      </c>
    </row>
    <row r="8" spans="1:13" ht="93" customHeight="1" x14ac:dyDescent="0.2">
      <c r="B8" s="133"/>
      <c r="C8" s="133"/>
      <c r="D8" s="38" t="s">
        <v>314</v>
      </c>
      <c r="E8" s="38" t="s">
        <v>315</v>
      </c>
      <c r="F8" s="38" t="s">
        <v>316</v>
      </c>
      <c r="G8" s="38" t="s">
        <v>317</v>
      </c>
      <c r="H8" s="38" t="s">
        <v>315</v>
      </c>
      <c r="I8" s="38" t="s">
        <v>314</v>
      </c>
      <c r="J8" s="38" t="s">
        <v>315</v>
      </c>
      <c r="K8" s="129"/>
      <c r="L8" s="129"/>
      <c r="M8" s="129"/>
    </row>
    <row r="9" spans="1:13" ht="22.5" customHeight="1" x14ac:dyDescent="0.2">
      <c r="B9" s="130" t="s">
        <v>318</v>
      </c>
      <c r="C9" s="130"/>
      <c r="D9" s="130"/>
      <c r="E9" s="130"/>
      <c r="F9" s="130"/>
      <c r="G9" s="130"/>
      <c r="H9" s="130"/>
      <c r="I9" s="130"/>
      <c r="J9" s="130"/>
      <c r="K9" s="130"/>
      <c r="L9" s="130"/>
      <c r="M9" s="130"/>
    </row>
    <row r="10" spans="1:13" ht="12.95" customHeight="1" x14ac:dyDescent="0.2">
      <c r="A10" s="36" t="s">
        <v>319</v>
      </c>
      <c r="B10" s="39">
        <v>1</v>
      </c>
      <c r="C10" s="40" t="s">
        <v>320</v>
      </c>
      <c r="D10" s="41">
        <v>2.242</v>
      </c>
      <c r="E10" s="41">
        <v>0</v>
      </c>
      <c r="F10" s="41">
        <v>77.122</v>
      </c>
      <c r="G10" s="41">
        <v>3.5409999999999999</v>
      </c>
      <c r="H10" s="41">
        <v>0</v>
      </c>
      <c r="I10" s="41">
        <v>4.6890000000000001</v>
      </c>
      <c r="J10" s="41">
        <v>0</v>
      </c>
      <c r="K10" s="41">
        <v>3.702</v>
      </c>
      <c r="L10" s="41">
        <v>0</v>
      </c>
      <c r="M10" s="41">
        <v>84.363</v>
      </c>
    </row>
    <row r="11" spans="1:13" ht="12" customHeight="1" x14ac:dyDescent="0.2">
      <c r="A11" s="36" t="s">
        <v>321</v>
      </c>
      <c r="B11" s="39">
        <v>2</v>
      </c>
      <c r="C11" s="40" t="s">
        <v>322</v>
      </c>
      <c r="D11" s="41">
        <v>1.143</v>
      </c>
      <c r="E11" s="41">
        <v>0</v>
      </c>
      <c r="F11" s="41">
        <v>76.465000000000003</v>
      </c>
      <c r="G11" s="41">
        <v>1.827</v>
      </c>
      <c r="H11" s="41">
        <v>0</v>
      </c>
      <c r="I11" s="41">
        <v>2.3570000000000002</v>
      </c>
      <c r="J11" s="41">
        <v>0</v>
      </c>
      <c r="K11" s="41">
        <v>1.466</v>
      </c>
      <c r="L11" s="41">
        <v>0</v>
      </c>
      <c r="M11" s="41">
        <v>70.427000000000007</v>
      </c>
    </row>
    <row r="12" spans="1:13" ht="18" x14ac:dyDescent="0.2">
      <c r="A12" s="36" t="s">
        <v>323</v>
      </c>
      <c r="B12" s="39">
        <v>3</v>
      </c>
      <c r="C12" s="40" t="s">
        <v>324</v>
      </c>
      <c r="D12" s="41">
        <v>2.0979999999999999</v>
      </c>
      <c r="E12" s="41">
        <v>0</v>
      </c>
      <c r="F12" s="41">
        <v>87.617999999999995</v>
      </c>
      <c r="G12" s="41">
        <v>1.6080000000000001</v>
      </c>
      <c r="H12" s="41">
        <v>0</v>
      </c>
      <c r="I12" s="41">
        <v>2.0739999999999998</v>
      </c>
      <c r="J12" s="41">
        <v>0</v>
      </c>
      <c r="K12" s="41">
        <v>3.516</v>
      </c>
      <c r="L12" s="41">
        <v>0</v>
      </c>
      <c r="M12" s="41">
        <v>84.406999999999996</v>
      </c>
    </row>
    <row r="13" spans="1:13" ht="24.95" customHeight="1" x14ac:dyDescent="0.2">
      <c r="A13" s="36" t="s">
        <v>325</v>
      </c>
      <c r="B13" s="39">
        <v>4</v>
      </c>
      <c r="C13" s="40" t="s">
        <v>326</v>
      </c>
      <c r="D13" s="41">
        <v>0.53400000000000003</v>
      </c>
      <c r="E13" s="41">
        <v>0</v>
      </c>
      <c r="F13" s="41">
        <v>251.34</v>
      </c>
      <c r="G13" s="41">
        <v>0.24399999999999999</v>
      </c>
      <c r="H13" s="41">
        <v>0</v>
      </c>
      <c r="I13" s="41">
        <v>0.315</v>
      </c>
      <c r="J13" s="41">
        <v>0</v>
      </c>
      <c r="K13" s="41">
        <v>0.65700000000000003</v>
      </c>
      <c r="L13" s="41">
        <v>0</v>
      </c>
      <c r="M13" s="41">
        <v>4.0659999999999998</v>
      </c>
    </row>
    <row r="14" spans="1:13" ht="24.95" customHeight="1" x14ac:dyDescent="0.2">
      <c r="A14" s="36" t="s">
        <v>327</v>
      </c>
      <c r="B14" s="39">
        <v>5</v>
      </c>
      <c r="C14" s="40" t="s">
        <v>328</v>
      </c>
      <c r="D14" s="41">
        <v>5.0350000000000001</v>
      </c>
      <c r="E14" s="41">
        <v>0</v>
      </c>
      <c r="F14" s="41">
        <v>83.741</v>
      </c>
      <c r="G14" s="41">
        <v>3.452</v>
      </c>
      <c r="H14" s="41">
        <v>0</v>
      </c>
      <c r="I14" s="41">
        <v>4.774</v>
      </c>
      <c r="J14" s="41">
        <v>0</v>
      </c>
      <c r="K14" s="41">
        <v>6.952</v>
      </c>
      <c r="L14" s="41">
        <v>0</v>
      </c>
      <c r="M14" s="41">
        <v>78.224000000000004</v>
      </c>
    </row>
    <row r="15" spans="1:13" ht="12" customHeight="1" x14ac:dyDescent="0.2">
      <c r="A15" s="36" t="s">
        <v>329</v>
      </c>
      <c r="B15" s="39">
        <v>6</v>
      </c>
      <c r="C15" s="40" t="s">
        <v>330</v>
      </c>
      <c r="D15" s="41">
        <v>1.0660000000000001</v>
      </c>
      <c r="E15" s="41">
        <v>0</v>
      </c>
      <c r="F15" s="41">
        <v>58.137999999999998</v>
      </c>
      <c r="G15" s="41">
        <v>1.361</v>
      </c>
      <c r="H15" s="41">
        <v>0</v>
      </c>
      <c r="I15" s="41">
        <v>1.756</v>
      </c>
      <c r="J15" s="41">
        <v>0</v>
      </c>
      <c r="K15" s="41">
        <v>1.831</v>
      </c>
      <c r="L15" s="41">
        <v>0</v>
      </c>
      <c r="M15" s="41">
        <v>85.32</v>
      </c>
    </row>
    <row r="16" spans="1:13" ht="18" x14ac:dyDescent="0.2">
      <c r="A16" s="36" t="s">
        <v>331</v>
      </c>
      <c r="B16" s="39">
        <v>7</v>
      </c>
      <c r="C16" s="40" t="s">
        <v>332</v>
      </c>
      <c r="D16" s="41">
        <v>0.65600000000000003</v>
      </c>
      <c r="E16" s="41">
        <v>0</v>
      </c>
      <c r="F16" s="41">
        <v>63.212000000000003</v>
      </c>
      <c r="G16" s="41">
        <v>1.048</v>
      </c>
      <c r="H16" s="41">
        <v>0</v>
      </c>
      <c r="I16" s="41">
        <v>1.3520000000000001</v>
      </c>
      <c r="J16" s="41">
        <v>0</v>
      </c>
      <c r="K16" s="41">
        <v>1.776</v>
      </c>
      <c r="L16" s="41">
        <v>0</v>
      </c>
      <c r="M16" s="41">
        <v>91.768000000000001</v>
      </c>
    </row>
    <row r="17" spans="1:13" ht="12" customHeight="1" x14ac:dyDescent="0.2">
      <c r="A17" s="36" t="s">
        <v>333</v>
      </c>
      <c r="B17" s="39">
        <v>8</v>
      </c>
      <c r="C17" s="40" t="s">
        <v>334</v>
      </c>
      <c r="D17" s="41">
        <v>0</v>
      </c>
      <c r="E17" s="41">
        <v>0</v>
      </c>
      <c r="F17" s="41">
        <v>0</v>
      </c>
      <c r="G17" s="41">
        <v>0</v>
      </c>
      <c r="H17" s="41">
        <v>0</v>
      </c>
      <c r="I17" s="41">
        <v>0</v>
      </c>
      <c r="J17" s="41">
        <v>0</v>
      </c>
      <c r="K17" s="41">
        <v>0</v>
      </c>
      <c r="L17" s="41">
        <v>0</v>
      </c>
      <c r="M17" s="41">
        <v>0</v>
      </c>
    </row>
    <row r="18" spans="1:13" ht="24.95" customHeight="1" x14ac:dyDescent="0.2">
      <c r="A18" s="36" t="s">
        <v>335</v>
      </c>
      <c r="B18" s="39">
        <v>9</v>
      </c>
      <c r="C18" s="40" t="s">
        <v>336</v>
      </c>
      <c r="D18" s="41">
        <v>0</v>
      </c>
      <c r="E18" s="41">
        <v>0</v>
      </c>
      <c r="F18" s="41">
        <v>0</v>
      </c>
      <c r="G18" s="41">
        <v>0</v>
      </c>
      <c r="H18" s="41">
        <v>0</v>
      </c>
      <c r="I18" s="41">
        <v>0</v>
      </c>
      <c r="J18" s="41">
        <v>0</v>
      </c>
      <c r="K18" s="41">
        <v>0</v>
      </c>
      <c r="L18" s="41">
        <v>0</v>
      </c>
      <c r="M18" s="41">
        <v>0</v>
      </c>
    </row>
    <row r="19" spans="1:13" ht="12" customHeight="1" x14ac:dyDescent="0.2">
      <c r="A19" s="36" t="s">
        <v>337</v>
      </c>
      <c r="B19" s="42">
        <v>10</v>
      </c>
      <c r="C19" s="40" t="s">
        <v>338</v>
      </c>
      <c r="D19" s="41">
        <v>0.10199999999999999</v>
      </c>
      <c r="E19" s="41">
        <v>0</v>
      </c>
      <c r="F19" s="41">
        <v>80.012</v>
      </c>
      <c r="G19" s="41">
        <v>0.16300000000000001</v>
      </c>
      <c r="H19" s="41">
        <v>0</v>
      </c>
      <c r="I19" s="41">
        <v>0.21</v>
      </c>
      <c r="J19" s="41">
        <v>0</v>
      </c>
      <c r="K19" s="41">
        <v>4.3999999999999997E-2</v>
      </c>
      <c r="L19" s="41">
        <v>0</v>
      </c>
      <c r="M19" s="41">
        <v>85.744</v>
      </c>
    </row>
    <row r="20" spans="1:13" ht="12" customHeight="1" x14ac:dyDescent="0.2">
      <c r="A20" s="36" t="s">
        <v>339</v>
      </c>
      <c r="B20" s="42">
        <v>11</v>
      </c>
      <c r="C20" s="40" t="s">
        <v>340</v>
      </c>
      <c r="D20" s="41">
        <v>3.786</v>
      </c>
      <c r="E20" s="41">
        <v>0</v>
      </c>
      <c r="F20" s="41">
        <v>79.302000000000007</v>
      </c>
      <c r="G20" s="41">
        <v>4.0179999999999998</v>
      </c>
      <c r="H20" s="41">
        <v>0</v>
      </c>
      <c r="I20" s="41">
        <v>5.1820000000000004</v>
      </c>
      <c r="J20" s="41">
        <v>0</v>
      </c>
      <c r="K20" s="41">
        <v>4.2119999999999997</v>
      </c>
      <c r="L20" s="41">
        <v>5.4450000000000003</v>
      </c>
      <c r="M20" s="41">
        <v>79.936999999999998</v>
      </c>
    </row>
    <row r="21" spans="1:13" ht="30.75" customHeight="1" x14ac:dyDescent="0.2">
      <c r="A21" s="43" t="s">
        <v>341</v>
      </c>
      <c r="B21" s="119" t="s">
        <v>342</v>
      </c>
      <c r="C21" s="119"/>
      <c r="D21" s="44">
        <f>SUM(D10:D20)</f>
        <v>16.662000000000003</v>
      </c>
      <c r="E21" s="44">
        <f>SUM(E10:E20)</f>
        <v>0</v>
      </c>
      <c r="F21" s="45">
        <v>82.495999999999995</v>
      </c>
      <c r="G21" s="44">
        <f t="shared" ref="G21:L21" si="0">SUM(G10:G20)</f>
        <v>17.262</v>
      </c>
      <c r="H21" s="44">
        <f t="shared" si="0"/>
        <v>0</v>
      </c>
      <c r="I21" s="44">
        <f t="shared" si="0"/>
        <v>22.709000000000003</v>
      </c>
      <c r="J21" s="44">
        <f t="shared" si="0"/>
        <v>0</v>
      </c>
      <c r="K21" s="44">
        <f t="shared" si="0"/>
        <v>24.155999999999999</v>
      </c>
      <c r="L21" s="44">
        <f t="shared" si="0"/>
        <v>5.4450000000000003</v>
      </c>
      <c r="M21" s="45">
        <v>79.655000000000001</v>
      </c>
    </row>
    <row r="22" spans="1:13" ht="20.25" customHeight="1" x14ac:dyDescent="0.2">
      <c r="A22" s="43"/>
      <c r="B22" s="122" t="s">
        <v>343</v>
      </c>
      <c r="C22" s="122"/>
      <c r="D22" s="122"/>
      <c r="E22" s="122"/>
      <c r="F22" s="122"/>
      <c r="G22" s="122"/>
      <c r="H22" s="122"/>
      <c r="I22" s="122"/>
      <c r="J22" s="122"/>
      <c r="K22" s="122"/>
      <c r="L22" s="122"/>
      <c r="M22" s="122"/>
    </row>
    <row r="23" spans="1:13" ht="12.95" customHeight="1" x14ac:dyDescent="0.2">
      <c r="A23" s="43" t="s">
        <v>344</v>
      </c>
      <c r="B23" s="39">
        <v>1</v>
      </c>
      <c r="C23" s="40" t="s">
        <v>345</v>
      </c>
      <c r="D23" s="45">
        <v>0</v>
      </c>
      <c r="E23" s="45">
        <v>0</v>
      </c>
      <c r="F23" s="45">
        <v>0</v>
      </c>
      <c r="G23" s="45">
        <v>0</v>
      </c>
      <c r="H23" s="45">
        <v>0</v>
      </c>
      <c r="I23" s="45">
        <v>0</v>
      </c>
      <c r="J23" s="45">
        <v>0</v>
      </c>
      <c r="K23" s="45">
        <v>0</v>
      </c>
      <c r="L23" s="45">
        <v>0</v>
      </c>
      <c r="M23" s="45">
        <v>0</v>
      </c>
    </row>
    <row r="24" spans="1:13" ht="12" customHeight="1" x14ac:dyDescent="0.2">
      <c r="A24" s="43" t="s">
        <v>346</v>
      </c>
      <c r="B24" s="39">
        <v>2</v>
      </c>
      <c r="C24" s="40" t="s">
        <v>347</v>
      </c>
      <c r="D24" s="45">
        <v>0</v>
      </c>
      <c r="E24" s="45">
        <v>0</v>
      </c>
      <c r="F24" s="45">
        <v>0</v>
      </c>
      <c r="G24" s="45">
        <v>0</v>
      </c>
      <c r="H24" s="45">
        <v>0</v>
      </c>
      <c r="I24" s="45">
        <v>0</v>
      </c>
      <c r="J24" s="45">
        <v>0</v>
      </c>
      <c r="K24" s="45">
        <v>0</v>
      </c>
      <c r="L24" s="45">
        <v>0</v>
      </c>
      <c r="M24" s="45">
        <v>0</v>
      </c>
    </row>
    <row r="25" spans="1:13" ht="21.95" customHeight="1" x14ac:dyDescent="0.2">
      <c r="A25" s="43" t="s">
        <v>348</v>
      </c>
      <c r="B25" s="125" t="s">
        <v>349</v>
      </c>
      <c r="C25" s="125"/>
      <c r="D25" s="44">
        <f>SUM(D23:D24)</f>
        <v>0</v>
      </c>
      <c r="E25" s="44">
        <f>SUM(E23:E24)</f>
        <v>0</v>
      </c>
      <c r="F25" s="45">
        <v>0</v>
      </c>
      <c r="G25" s="44">
        <f t="shared" ref="G25:L25" si="1">SUM(G23:G24)</f>
        <v>0</v>
      </c>
      <c r="H25" s="44">
        <f t="shared" si="1"/>
        <v>0</v>
      </c>
      <c r="I25" s="44">
        <f t="shared" si="1"/>
        <v>0</v>
      </c>
      <c r="J25" s="44">
        <f t="shared" si="1"/>
        <v>0</v>
      </c>
      <c r="K25" s="44">
        <f t="shared" si="1"/>
        <v>0</v>
      </c>
      <c r="L25" s="44">
        <f t="shared" si="1"/>
        <v>0</v>
      </c>
      <c r="M25" s="45">
        <v>0</v>
      </c>
    </row>
    <row r="26" spans="1:13" ht="18.75" customHeight="1" x14ac:dyDescent="0.2">
      <c r="A26" s="43"/>
      <c r="B26" s="122" t="s">
        <v>350</v>
      </c>
      <c r="C26" s="122"/>
      <c r="D26" s="122"/>
      <c r="E26" s="122"/>
      <c r="F26" s="122"/>
      <c r="G26" s="122"/>
      <c r="H26" s="122"/>
      <c r="I26" s="122"/>
      <c r="J26" s="122"/>
      <c r="K26" s="122"/>
      <c r="L26" s="122"/>
      <c r="M26" s="122"/>
    </row>
    <row r="27" spans="1:13" ht="12.95" customHeight="1" x14ac:dyDescent="0.2">
      <c r="A27" s="43" t="s">
        <v>351</v>
      </c>
      <c r="B27" s="39">
        <v>1</v>
      </c>
      <c r="C27" s="40" t="s">
        <v>352</v>
      </c>
      <c r="D27" s="45">
        <v>6.8000000000000005E-2</v>
      </c>
      <c r="E27" s="45">
        <v>0</v>
      </c>
      <c r="F27" s="45">
        <v>97.891000000000005</v>
      </c>
      <c r="G27" s="45">
        <v>0.11</v>
      </c>
      <c r="H27" s="45">
        <v>0</v>
      </c>
      <c r="I27" s="45">
        <v>0.14099999999999999</v>
      </c>
      <c r="J27" s="45">
        <v>0</v>
      </c>
      <c r="K27" s="45">
        <v>1.5629999999999999</v>
      </c>
      <c r="L27" s="45">
        <v>0</v>
      </c>
      <c r="M27" s="45">
        <v>83.51</v>
      </c>
    </row>
    <row r="28" spans="1:13" ht="18" x14ac:dyDescent="0.2">
      <c r="A28" s="43" t="s">
        <v>353</v>
      </c>
      <c r="B28" s="39">
        <v>2</v>
      </c>
      <c r="C28" s="40" t="s">
        <v>354</v>
      </c>
      <c r="D28" s="45">
        <v>0</v>
      </c>
      <c r="E28" s="45">
        <v>0</v>
      </c>
      <c r="F28" s="45">
        <v>81.27</v>
      </c>
      <c r="G28" s="45">
        <v>0</v>
      </c>
      <c r="H28" s="45">
        <v>0</v>
      </c>
      <c r="I28" s="45">
        <v>0</v>
      </c>
      <c r="J28" s="45">
        <v>0</v>
      </c>
      <c r="K28" s="45">
        <v>8.3000000000000004E-2</v>
      </c>
      <c r="L28" s="45">
        <v>0</v>
      </c>
      <c r="M28" s="45">
        <v>34.973999999999997</v>
      </c>
    </row>
    <row r="29" spans="1:13" ht="20.25" customHeight="1" x14ac:dyDescent="0.2">
      <c r="A29" s="43" t="s">
        <v>355</v>
      </c>
      <c r="B29" s="124" t="s">
        <v>356</v>
      </c>
      <c r="C29" s="124"/>
      <c r="D29" s="44">
        <f>SUM(D27:D28)</f>
        <v>6.8000000000000005E-2</v>
      </c>
      <c r="E29" s="44">
        <f>SUM(E27:E28)</f>
        <v>0</v>
      </c>
      <c r="F29" s="45">
        <v>91.406999999999996</v>
      </c>
      <c r="G29" s="44">
        <f t="shared" ref="G29:L29" si="2">SUM(G27:G28)</f>
        <v>0.11</v>
      </c>
      <c r="H29" s="44">
        <f t="shared" si="2"/>
        <v>0</v>
      </c>
      <c r="I29" s="44">
        <f t="shared" si="2"/>
        <v>0.14099999999999999</v>
      </c>
      <c r="J29" s="44">
        <f t="shared" si="2"/>
        <v>0</v>
      </c>
      <c r="K29" s="44">
        <f t="shared" si="2"/>
        <v>1.6459999999999999</v>
      </c>
      <c r="L29" s="44">
        <f t="shared" si="2"/>
        <v>0</v>
      </c>
      <c r="M29" s="45">
        <v>80.596999999999994</v>
      </c>
    </row>
    <row r="30" spans="1:13" ht="18" customHeight="1" x14ac:dyDescent="0.2">
      <c r="A30" s="43"/>
      <c r="B30" s="122" t="s">
        <v>357</v>
      </c>
      <c r="C30" s="122"/>
      <c r="D30" s="122"/>
      <c r="E30" s="122"/>
      <c r="F30" s="122"/>
      <c r="G30" s="122"/>
      <c r="H30" s="122"/>
      <c r="I30" s="122"/>
      <c r="J30" s="122"/>
      <c r="K30" s="122"/>
      <c r="L30" s="122"/>
      <c r="M30" s="122"/>
    </row>
    <row r="31" spans="1:13" ht="12.95" customHeight="1" x14ac:dyDescent="0.2">
      <c r="A31" s="43" t="s">
        <v>358</v>
      </c>
      <c r="B31" s="39">
        <v>1</v>
      </c>
      <c r="C31" s="40" t="s">
        <v>359</v>
      </c>
      <c r="D31" s="45">
        <v>1.6180000000000001</v>
      </c>
      <c r="E31" s="45">
        <v>0</v>
      </c>
      <c r="F31" s="45">
        <v>81.045000000000002</v>
      </c>
      <c r="G31" s="45">
        <v>15.409000000000001</v>
      </c>
      <c r="H31" s="45">
        <v>0</v>
      </c>
      <c r="I31" s="45">
        <v>1.107</v>
      </c>
      <c r="J31" s="45">
        <v>0</v>
      </c>
      <c r="K31" s="45">
        <v>2.8149999999999999</v>
      </c>
      <c r="L31" s="45">
        <v>1.8220000000000001</v>
      </c>
      <c r="M31" s="45">
        <v>90.796000000000006</v>
      </c>
    </row>
    <row r="32" spans="1:13" ht="24.95" customHeight="1" x14ac:dyDescent="0.2">
      <c r="A32" s="43" t="s">
        <v>360</v>
      </c>
      <c r="B32" s="39">
        <v>2</v>
      </c>
      <c r="C32" s="40" t="s">
        <v>361</v>
      </c>
      <c r="D32" s="45">
        <v>0.73599999999999999</v>
      </c>
      <c r="E32" s="45">
        <v>0</v>
      </c>
      <c r="F32" s="45">
        <v>60.155000000000001</v>
      </c>
      <c r="G32" s="45">
        <v>1.1679999999999999</v>
      </c>
      <c r="H32" s="45">
        <v>0</v>
      </c>
      <c r="I32" s="45">
        <v>1.5109999999999999</v>
      </c>
      <c r="J32" s="45">
        <v>0</v>
      </c>
      <c r="K32" s="45">
        <v>0.64400000000000002</v>
      </c>
      <c r="L32" s="45">
        <v>0</v>
      </c>
      <c r="M32" s="45">
        <v>85.897000000000006</v>
      </c>
    </row>
    <row r="33" spans="1:13" ht="12" customHeight="1" x14ac:dyDescent="0.2">
      <c r="A33" s="43" t="s">
        <v>362</v>
      </c>
      <c r="B33" s="39">
        <v>4</v>
      </c>
      <c r="C33" s="40" t="s">
        <v>363</v>
      </c>
      <c r="D33" s="45">
        <v>3.2000000000000001E-2</v>
      </c>
      <c r="E33" s="45">
        <v>0</v>
      </c>
      <c r="F33" s="45">
        <v>107.04</v>
      </c>
      <c r="G33" s="45">
        <v>5.0999999999999997E-2</v>
      </c>
      <c r="H33" s="45">
        <v>0</v>
      </c>
      <c r="I33" s="45">
        <v>6.6000000000000003E-2</v>
      </c>
      <c r="J33" s="45">
        <v>0</v>
      </c>
      <c r="K33" s="45">
        <v>5.1999999999999998E-2</v>
      </c>
      <c r="L33" s="45">
        <v>0</v>
      </c>
      <c r="M33" s="45">
        <v>79.305000000000007</v>
      </c>
    </row>
    <row r="34" spans="1:13" ht="12" customHeight="1" x14ac:dyDescent="0.2">
      <c r="A34" s="43" t="s">
        <v>364</v>
      </c>
      <c r="B34" s="39">
        <v>5</v>
      </c>
      <c r="C34" s="40" t="s">
        <v>365</v>
      </c>
      <c r="D34" s="45">
        <v>0</v>
      </c>
      <c r="E34" s="45">
        <v>0</v>
      </c>
      <c r="F34" s="45">
        <v>0</v>
      </c>
      <c r="G34" s="45">
        <v>0</v>
      </c>
      <c r="H34" s="45">
        <v>0</v>
      </c>
      <c r="I34" s="45">
        <v>0</v>
      </c>
      <c r="J34" s="45">
        <v>0</v>
      </c>
      <c r="K34" s="45">
        <v>0</v>
      </c>
      <c r="L34" s="45">
        <v>0</v>
      </c>
      <c r="M34" s="45">
        <v>0</v>
      </c>
    </row>
    <row r="35" spans="1:13" ht="12" customHeight="1" x14ac:dyDescent="0.2">
      <c r="A35" s="43" t="s">
        <v>366</v>
      </c>
      <c r="B35" s="39">
        <v>6</v>
      </c>
      <c r="C35" s="40" t="s">
        <v>367</v>
      </c>
      <c r="D35" s="45">
        <v>4.5910000000000002</v>
      </c>
      <c r="E35" s="45">
        <v>0</v>
      </c>
      <c r="F35" s="45">
        <v>78.141999999999996</v>
      </c>
      <c r="G35" s="45">
        <v>4.3979999999999997</v>
      </c>
      <c r="H35" s="45">
        <v>0</v>
      </c>
      <c r="I35" s="45">
        <v>5.6719999999999997</v>
      </c>
      <c r="J35" s="45">
        <v>0</v>
      </c>
      <c r="K35" s="45">
        <v>5.1120000000000001</v>
      </c>
      <c r="L35" s="45">
        <v>0</v>
      </c>
      <c r="M35" s="45">
        <v>76.734999999999999</v>
      </c>
    </row>
    <row r="36" spans="1:13" ht="12" customHeight="1" x14ac:dyDescent="0.2">
      <c r="A36" s="43" t="s">
        <v>368</v>
      </c>
      <c r="B36" s="39">
        <v>7</v>
      </c>
      <c r="C36" s="40" t="s">
        <v>369</v>
      </c>
      <c r="D36" s="45">
        <v>6.5000000000000002E-2</v>
      </c>
      <c r="E36" s="45">
        <v>0</v>
      </c>
      <c r="F36" s="45">
        <v>98.918999999999997</v>
      </c>
      <c r="G36" s="45">
        <v>9.4E-2</v>
      </c>
      <c r="H36" s="45">
        <v>0</v>
      </c>
      <c r="I36" s="45">
        <v>0.121</v>
      </c>
      <c r="J36" s="45">
        <v>0</v>
      </c>
      <c r="K36" s="45">
        <v>0.129</v>
      </c>
      <c r="L36" s="45">
        <v>0</v>
      </c>
      <c r="M36" s="45">
        <v>70.248999999999995</v>
      </c>
    </row>
    <row r="37" spans="1:13" ht="28.5" customHeight="1" x14ac:dyDescent="0.2">
      <c r="A37" s="43" t="s">
        <v>370</v>
      </c>
      <c r="B37" s="123" t="s">
        <v>371</v>
      </c>
      <c r="C37" s="123"/>
      <c r="D37" s="44">
        <f>SUM(D31:D36)</f>
        <v>7.0420000000000007</v>
      </c>
      <c r="E37" s="44">
        <f>SUM(E31:E36)</f>
        <v>0</v>
      </c>
      <c r="F37" s="45">
        <v>76.561000000000007</v>
      </c>
      <c r="G37" s="44">
        <f t="shared" ref="G37:L37" si="3">SUM(G31:G36)</f>
        <v>21.12</v>
      </c>
      <c r="H37" s="44">
        <f t="shared" si="3"/>
        <v>0</v>
      </c>
      <c r="I37" s="44">
        <f t="shared" si="3"/>
        <v>8.4770000000000003</v>
      </c>
      <c r="J37" s="44">
        <f t="shared" si="3"/>
        <v>0</v>
      </c>
      <c r="K37" s="44">
        <f t="shared" si="3"/>
        <v>8.7520000000000007</v>
      </c>
      <c r="L37" s="44">
        <f t="shared" si="3"/>
        <v>1.8220000000000001</v>
      </c>
      <c r="M37" s="45">
        <v>80.222999999999999</v>
      </c>
    </row>
    <row r="38" spans="1:13" ht="19.5" customHeight="1" x14ac:dyDescent="0.2">
      <c r="A38" s="43"/>
      <c r="B38" s="122" t="s">
        <v>372</v>
      </c>
      <c r="C38" s="122"/>
      <c r="D38" s="122"/>
      <c r="E38" s="122"/>
      <c r="F38" s="122"/>
      <c r="G38" s="122"/>
      <c r="H38" s="122"/>
      <c r="I38" s="122"/>
      <c r="J38" s="122"/>
      <c r="K38" s="122"/>
      <c r="L38" s="122"/>
      <c r="M38" s="122"/>
    </row>
    <row r="39" spans="1:13" ht="24.95" customHeight="1" x14ac:dyDescent="0.2">
      <c r="A39" s="43" t="s">
        <v>373</v>
      </c>
      <c r="B39" s="39">
        <v>1</v>
      </c>
      <c r="C39" s="40" t="s">
        <v>374</v>
      </c>
      <c r="D39" s="45">
        <v>0</v>
      </c>
      <c r="E39" s="45">
        <v>0</v>
      </c>
      <c r="F39" s="45">
        <v>0</v>
      </c>
      <c r="G39" s="45">
        <v>0</v>
      </c>
      <c r="H39" s="45">
        <v>0</v>
      </c>
      <c r="I39" s="45">
        <v>0</v>
      </c>
      <c r="J39" s="45">
        <v>0</v>
      </c>
      <c r="K39" s="45">
        <v>0</v>
      </c>
      <c r="L39" s="45">
        <v>0</v>
      </c>
      <c r="M39" s="45">
        <v>0</v>
      </c>
    </row>
    <row r="40" spans="1:13" ht="24.95" customHeight="1" x14ac:dyDescent="0.2">
      <c r="A40" s="43" t="s">
        <v>375</v>
      </c>
      <c r="B40" s="39">
        <v>2</v>
      </c>
      <c r="C40" s="40" t="s">
        <v>376</v>
      </c>
      <c r="D40" s="45">
        <v>13.131</v>
      </c>
      <c r="E40" s="45">
        <v>0</v>
      </c>
      <c r="F40" s="45">
        <v>95.147999999999996</v>
      </c>
      <c r="G40" s="45">
        <v>0.36</v>
      </c>
      <c r="H40" s="45">
        <v>0</v>
      </c>
      <c r="I40" s="45">
        <v>0.46400000000000002</v>
      </c>
      <c r="J40" s="45">
        <v>0</v>
      </c>
      <c r="K40" s="45">
        <v>1.835</v>
      </c>
      <c r="L40" s="45">
        <v>4.6369999999999996</v>
      </c>
      <c r="M40" s="45">
        <v>86.537000000000006</v>
      </c>
    </row>
    <row r="41" spans="1:13" ht="27" customHeight="1" x14ac:dyDescent="0.2">
      <c r="A41" s="43" t="s">
        <v>377</v>
      </c>
      <c r="B41" s="126" t="s">
        <v>378</v>
      </c>
      <c r="C41" s="126"/>
      <c r="D41" s="44">
        <f>SUM(D39:D40)</f>
        <v>13.131</v>
      </c>
      <c r="E41" s="44">
        <f>SUM(E39:E40)</f>
        <v>0</v>
      </c>
      <c r="F41" s="45">
        <v>95.147999999999996</v>
      </c>
      <c r="G41" s="44">
        <f t="shared" ref="G41:L41" si="4">SUM(G39:G40)</f>
        <v>0.36</v>
      </c>
      <c r="H41" s="44">
        <f t="shared" si="4"/>
        <v>0</v>
      </c>
      <c r="I41" s="44">
        <f t="shared" si="4"/>
        <v>0.46400000000000002</v>
      </c>
      <c r="J41" s="44">
        <f t="shared" si="4"/>
        <v>0</v>
      </c>
      <c r="K41" s="44">
        <f t="shared" si="4"/>
        <v>1.835</v>
      </c>
      <c r="L41" s="44">
        <f t="shared" si="4"/>
        <v>4.6369999999999996</v>
      </c>
      <c r="M41" s="45">
        <v>86.537000000000006</v>
      </c>
    </row>
    <row r="42" spans="1:13" ht="18.75" customHeight="1" x14ac:dyDescent="0.2">
      <c r="A42" s="43"/>
      <c r="B42" s="122" t="s">
        <v>379</v>
      </c>
      <c r="C42" s="122"/>
      <c r="D42" s="122"/>
      <c r="E42" s="122"/>
      <c r="F42" s="122"/>
      <c r="G42" s="122"/>
      <c r="H42" s="122"/>
      <c r="I42" s="122"/>
      <c r="J42" s="122"/>
      <c r="K42" s="122"/>
      <c r="L42" s="122"/>
      <c r="M42" s="122"/>
    </row>
    <row r="43" spans="1:13" x14ac:dyDescent="0.2">
      <c r="A43" s="43" t="s">
        <v>380</v>
      </c>
      <c r="B43" s="39">
        <v>1</v>
      </c>
      <c r="C43" s="40" t="s">
        <v>381</v>
      </c>
      <c r="D43" s="45">
        <v>4.7869999999999999</v>
      </c>
      <c r="E43" s="45">
        <v>0</v>
      </c>
      <c r="F43" s="45">
        <v>125.39700000000001</v>
      </c>
      <c r="G43" s="45">
        <v>0</v>
      </c>
      <c r="H43" s="45">
        <v>0</v>
      </c>
      <c r="I43" s="45">
        <v>0</v>
      </c>
      <c r="J43" s="45">
        <v>0</v>
      </c>
      <c r="K43" s="45">
        <v>2.5289999999999999</v>
      </c>
      <c r="L43" s="45">
        <v>0</v>
      </c>
      <c r="M43" s="45">
        <v>63.722000000000001</v>
      </c>
    </row>
    <row r="44" spans="1:13" x14ac:dyDescent="0.2">
      <c r="A44" s="43" t="s">
        <v>382</v>
      </c>
      <c r="B44" s="39">
        <v>2</v>
      </c>
      <c r="C44" s="40" t="s">
        <v>383</v>
      </c>
      <c r="D44" s="45">
        <v>0.19800000000000001</v>
      </c>
      <c r="E44" s="45">
        <v>0</v>
      </c>
      <c r="F44" s="45">
        <v>85</v>
      </c>
      <c r="G44" s="45">
        <v>0.15</v>
      </c>
      <c r="H44" s="45">
        <v>0</v>
      </c>
      <c r="I44" s="45">
        <v>0.19400000000000001</v>
      </c>
      <c r="J44" s="45">
        <v>0</v>
      </c>
      <c r="K44" s="45">
        <v>0.32400000000000001</v>
      </c>
      <c r="L44" s="45">
        <v>0</v>
      </c>
      <c r="M44" s="45">
        <v>53.12</v>
      </c>
    </row>
    <row r="45" spans="1:13" ht="28.5" customHeight="1" x14ac:dyDescent="0.2">
      <c r="A45" s="43" t="s">
        <v>384</v>
      </c>
      <c r="B45" s="119" t="s">
        <v>385</v>
      </c>
      <c r="C45" s="119"/>
      <c r="D45" s="44">
        <f>SUM(D43:D44)</f>
        <v>4.9850000000000003</v>
      </c>
      <c r="E45" s="44">
        <f>SUM(E43:E44)</f>
        <v>0</v>
      </c>
      <c r="F45" s="45">
        <v>122.7</v>
      </c>
      <c r="G45" s="44">
        <f t="shared" ref="G45:L45" si="5">SUM(G43:G44)</f>
        <v>0.15</v>
      </c>
      <c r="H45" s="44">
        <f t="shared" si="5"/>
        <v>0</v>
      </c>
      <c r="I45" s="44">
        <f t="shared" si="5"/>
        <v>0.19400000000000001</v>
      </c>
      <c r="J45" s="44">
        <f t="shared" si="5"/>
        <v>0</v>
      </c>
      <c r="K45" s="44">
        <f t="shared" si="5"/>
        <v>2.8529999999999998</v>
      </c>
      <c r="L45" s="44">
        <f t="shared" si="5"/>
        <v>0</v>
      </c>
      <c r="M45" s="45">
        <v>61.92</v>
      </c>
    </row>
    <row r="46" spans="1:13" ht="18.75" customHeight="1" x14ac:dyDescent="0.2">
      <c r="A46" s="43"/>
      <c r="B46" s="127" t="s">
        <v>386</v>
      </c>
      <c r="C46" s="127"/>
      <c r="D46" s="127"/>
      <c r="E46" s="127"/>
      <c r="F46" s="127"/>
      <c r="G46" s="127"/>
      <c r="H46" s="127"/>
      <c r="I46" s="127"/>
      <c r="J46" s="127"/>
      <c r="K46" s="127"/>
      <c r="L46" s="127"/>
      <c r="M46" s="127"/>
    </row>
    <row r="47" spans="1:13" ht="18" x14ac:dyDescent="0.2">
      <c r="A47" s="43" t="s">
        <v>387</v>
      </c>
      <c r="B47" s="39">
        <v>1</v>
      </c>
      <c r="C47" s="40" t="s">
        <v>388</v>
      </c>
      <c r="D47" s="45">
        <v>0</v>
      </c>
      <c r="E47" s="45">
        <v>0</v>
      </c>
      <c r="F47" s="45">
        <v>0</v>
      </c>
      <c r="G47" s="45">
        <v>0</v>
      </c>
      <c r="H47" s="45">
        <v>0</v>
      </c>
      <c r="I47" s="45">
        <v>0</v>
      </c>
      <c r="J47" s="45">
        <v>0</v>
      </c>
      <c r="K47" s="45">
        <v>0</v>
      </c>
      <c r="L47" s="45">
        <v>0</v>
      </c>
      <c r="M47" s="45">
        <v>0</v>
      </c>
    </row>
    <row r="48" spans="1:13" ht="12.75" customHeight="1" x14ac:dyDescent="0.2">
      <c r="A48" s="43" t="s">
        <v>389</v>
      </c>
      <c r="B48" s="128" t="s">
        <v>390</v>
      </c>
      <c r="C48" s="128"/>
      <c r="D48" s="44">
        <f>D47</f>
        <v>0</v>
      </c>
      <c r="E48" s="44">
        <f>E47</f>
        <v>0</v>
      </c>
      <c r="F48" s="45">
        <v>0</v>
      </c>
      <c r="G48" s="44">
        <f t="shared" ref="G48:L48" si="6">G47</f>
        <v>0</v>
      </c>
      <c r="H48" s="44">
        <f t="shared" si="6"/>
        <v>0</v>
      </c>
      <c r="I48" s="44">
        <f t="shared" si="6"/>
        <v>0</v>
      </c>
      <c r="J48" s="44">
        <f t="shared" si="6"/>
        <v>0</v>
      </c>
      <c r="K48" s="44">
        <f t="shared" si="6"/>
        <v>0</v>
      </c>
      <c r="L48" s="44">
        <f t="shared" si="6"/>
        <v>0</v>
      </c>
      <c r="M48" s="45">
        <v>0</v>
      </c>
    </row>
    <row r="49" spans="1:13" ht="16.5" customHeight="1" x14ac:dyDescent="0.2">
      <c r="A49" s="43"/>
      <c r="B49" s="122" t="s">
        <v>391</v>
      </c>
      <c r="C49" s="122"/>
      <c r="D49" s="122"/>
      <c r="E49" s="122"/>
      <c r="F49" s="122"/>
      <c r="G49" s="122"/>
      <c r="H49" s="122"/>
      <c r="I49" s="122"/>
      <c r="J49" s="122"/>
      <c r="K49" s="122"/>
      <c r="L49" s="122"/>
      <c r="M49" s="122"/>
    </row>
    <row r="50" spans="1:13" x14ac:dyDescent="0.2">
      <c r="A50" s="43" t="s">
        <v>392</v>
      </c>
      <c r="B50" s="39">
        <v>1</v>
      </c>
      <c r="C50" s="40" t="s">
        <v>393</v>
      </c>
      <c r="D50" s="45">
        <v>5.4660000000000002</v>
      </c>
      <c r="E50" s="45">
        <v>0</v>
      </c>
      <c r="F50" s="45">
        <v>41.984999999999999</v>
      </c>
      <c r="G50" s="45">
        <v>0.188</v>
      </c>
      <c r="H50" s="45">
        <v>0</v>
      </c>
      <c r="I50" s="45">
        <v>0.04</v>
      </c>
      <c r="J50" s="45">
        <v>0</v>
      </c>
      <c r="K50" s="45">
        <v>8.4960000000000004</v>
      </c>
      <c r="L50" s="45">
        <v>37.450000000000003</v>
      </c>
      <c r="M50" s="45">
        <v>49.957999999999998</v>
      </c>
    </row>
    <row r="51" spans="1:13" ht="27" x14ac:dyDescent="0.2">
      <c r="A51" s="43" t="s">
        <v>394</v>
      </c>
      <c r="B51" s="39">
        <v>2</v>
      </c>
      <c r="C51" s="40" t="s">
        <v>395</v>
      </c>
      <c r="D51" s="45">
        <v>0</v>
      </c>
      <c r="E51" s="45">
        <v>0</v>
      </c>
      <c r="F51" s="45">
        <v>0</v>
      </c>
      <c r="G51" s="45">
        <v>0</v>
      </c>
      <c r="H51" s="45">
        <v>0</v>
      </c>
      <c r="I51" s="45">
        <v>0</v>
      </c>
      <c r="J51" s="45">
        <v>0</v>
      </c>
      <c r="K51" s="45">
        <v>0</v>
      </c>
      <c r="L51" s="45">
        <v>0</v>
      </c>
      <c r="M51" s="45">
        <v>0</v>
      </c>
    </row>
    <row r="52" spans="1:13" ht="24.75" customHeight="1" x14ac:dyDescent="0.2">
      <c r="A52" s="43" t="s">
        <v>396</v>
      </c>
      <c r="B52" s="125" t="s">
        <v>391</v>
      </c>
      <c r="C52" s="125"/>
      <c r="D52" s="44">
        <f>SUM(D50:D51)</f>
        <v>5.4660000000000002</v>
      </c>
      <c r="E52" s="44">
        <f>SUM(E50:E51)</f>
        <v>0</v>
      </c>
      <c r="F52" s="45">
        <v>41.984999999999999</v>
      </c>
      <c r="G52" s="44">
        <f t="shared" ref="G52:L52" si="7">SUM(G50:G51)</f>
        <v>0.188</v>
      </c>
      <c r="H52" s="44">
        <f t="shared" si="7"/>
        <v>0</v>
      </c>
      <c r="I52" s="44">
        <f t="shared" si="7"/>
        <v>0.04</v>
      </c>
      <c r="J52" s="44">
        <f t="shared" si="7"/>
        <v>0</v>
      </c>
      <c r="K52" s="44">
        <f t="shared" si="7"/>
        <v>8.4960000000000004</v>
      </c>
      <c r="L52" s="44">
        <f t="shared" si="7"/>
        <v>37.450000000000003</v>
      </c>
      <c r="M52" s="45">
        <v>49.957999999999998</v>
      </c>
    </row>
    <row r="53" spans="1:13" ht="15" customHeight="1" x14ac:dyDescent="0.2">
      <c r="A53" s="43"/>
      <c r="B53" s="122" t="s">
        <v>397</v>
      </c>
      <c r="C53" s="122"/>
      <c r="D53" s="122"/>
      <c r="E53" s="122"/>
      <c r="F53" s="122"/>
      <c r="G53" s="122"/>
      <c r="H53" s="122"/>
      <c r="I53" s="122"/>
      <c r="J53" s="122"/>
      <c r="K53" s="122"/>
      <c r="L53" s="122"/>
      <c r="M53" s="122"/>
    </row>
    <row r="54" spans="1:13" x14ac:dyDescent="0.2">
      <c r="A54" s="43" t="s">
        <v>398</v>
      </c>
      <c r="B54" s="39">
        <v>1</v>
      </c>
      <c r="C54" s="40" t="s">
        <v>399</v>
      </c>
      <c r="D54" s="45">
        <v>0</v>
      </c>
      <c r="E54" s="45">
        <v>0</v>
      </c>
      <c r="F54" s="45">
        <v>0</v>
      </c>
      <c r="G54" s="45">
        <v>0</v>
      </c>
      <c r="H54" s="45">
        <v>0</v>
      </c>
      <c r="I54" s="45">
        <v>0</v>
      </c>
      <c r="J54" s="45">
        <v>0</v>
      </c>
      <c r="K54" s="45">
        <v>0</v>
      </c>
      <c r="L54" s="45">
        <v>0</v>
      </c>
      <c r="M54" s="45">
        <v>0</v>
      </c>
    </row>
    <row r="55" spans="1:13" ht="18" x14ac:dyDescent="0.2">
      <c r="A55" s="43" t="s">
        <v>400</v>
      </c>
      <c r="B55" s="39">
        <v>2</v>
      </c>
      <c r="C55" s="40" t="s">
        <v>401</v>
      </c>
      <c r="D55" s="45">
        <v>9.859</v>
      </c>
      <c r="E55" s="45">
        <v>0</v>
      </c>
      <c r="F55" s="45">
        <v>83.5</v>
      </c>
      <c r="G55" s="45">
        <v>0</v>
      </c>
      <c r="H55" s="45">
        <v>0</v>
      </c>
      <c r="I55" s="45">
        <v>0</v>
      </c>
      <c r="J55" s="45">
        <v>0</v>
      </c>
      <c r="K55" s="45">
        <v>8.2029999999999994</v>
      </c>
      <c r="L55" s="45">
        <v>38.174999999999997</v>
      </c>
      <c r="M55" s="45">
        <v>21.08</v>
      </c>
    </row>
    <row r="56" spans="1:13" x14ac:dyDescent="0.2">
      <c r="A56" s="43" t="s">
        <v>402</v>
      </c>
      <c r="B56" s="39">
        <v>3</v>
      </c>
      <c r="C56" s="40" t="s">
        <v>403</v>
      </c>
      <c r="D56" s="45">
        <v>0</v>
      </c>
      <c r="E56" s="45">
        <v>0</v>
      </c>
      <c r="F56" s="45">
        <v>0</v>
      </c>
      <c r="G56" s="45">
        <v>0</v>
      </c>
      <c r="H56" s="45">
        <v>0</v>
      </c>
      <c r="I56" s="45">
        <v>0</v>
      </c>
      <c r="J56" s="45">
        <v>0</v>
      </c>
      <c r="K56" s="45">
        <v>0</v>
      </c>
      <c r="L56" s="45">
        <v>0</v>
      </c>
      <c r="M56" s="45">
        <v>0</v>
      </c>
    </row>
    <row r="57" spans="1:13" x14ac:dyDescent="0.2">
      <c r="A57" s="43" t="s">
        <v>404</v>
      </c>
      <c r="B57" s="39">
        <v>4</v>
      </c>
      <c r="C57" s="40" t="s">
        <v>405</v>
      </c>
      <c r="D57" s="45">
        <v>4.7E-2</v>
      </c>
      <c r="E57" s="45">
        <v>0</v>
      </c>
      <c r="F57" s="45">
        <v>82.606999999999999</v>
      </c>
      <c r="G57" s="45">
        <v>7.4999999999999997E-2</v>
      </c>
      <c r="H57" s="45">
        <v>0</v>
      </c>
      <c r="I57" s="45">
        <v>9.7000000000000003E-2</v>
      </c>
      <c r="J57" s="45">
        <v>0</v>
      </c>
      <c r="K57" s="45">
        <v>7.8E-2</v>
      </c>
      <c r="L57" s="45">
        <v>0</v>
      </c>
      <c r="M57" s="45">
        <v>78.427999999999997</v>
      </c>
    </row>
    <row r="58" spans="1:13" ht="27" x14ac:dyDescent="0.2">
      <c r="A58" s="43" t="s">
        <v>406</v>
      </c>
      <c r="B58" s="39">
        <v>5</v>
      </c>
      <c r="C58" s="40" t="s">
        <v>407</v>
      </c>
      <c r="D58" s="45">
        <v>0</v>
      </c>
      <c r="E58" s="45">
        <v>0</v>
      </c>
      <c r="F58" s="45">
        <v>0</v>
      </c>
      <c r="G58" s="45">
        <v>0</v>
      </c>
      <c r="H58" s="45">
        <v>0</v>
      </c>
      <c r="I58" s="45">
        <v>0</v>
      </c>
      <c r="J58" s="45">
        <v>0</v>
      </c>
      <c r="K58" s="45">
        <v>0</v>
      </c>
      <c r="L58" s="45">
        <v>0</v>
      </c>
      <c r="M58" s="45">
        <v>0</v>
      </c>
    </row>
    <row r="59" spans="1:13" ht="18" x14ac:dyDescent="0.2">
      <c r="A59" s="43" t="s">
        <v>408</v>
      </c>
      <c r="B59" s="39">
        <v>6</v>
      </c>
      <c r="C59" s="40" t="s">
        <v>409</v>
      </c>
      <c r="D59" s="45">
        <v>0</v>
      </c>
      <c r="E59" s="45">
        <v>0</v>
      </c>
      <c r="F59" s="45">
        <v>0</v>
      </c>
      <c r="G59" s="45">
        <v>0</v>
      </c>
      <c r="H59" s="45">
        <v>0</v>
      </c>
      <c r="I59" s="45">
        <v>0</v>
      </c>
      <c r="J59" s="45">
        <v>0</v>
      </c>
      <c r="K59" s="45">
        <v>0</v>
      </c>
      <c r="L59" s="45">
        <v>0</v>
      </c>
      <c r="M59" s="45">
        <v>0</v>
      </c>
    </row>
    <row r="60" spans="1:13" ht="18" x14ac:dyDescent="0.2">
      <c r="A60" s="43" t="s">
        <v>410</v>
      </c>
      <c r="B60" s="39">
        <v>7</v>
      </c>
      <c r="C60" s="40" t="s">
        <v>411</v>
      </c>
      <c r="D60" s="45">
        <v>0</v>
      </c>
      <c r="E60" s="45">
        <v>0</v>
      </c>
      <c r="F60" s="45">
        <v>0</v>
      </c>
      <c r="G60" s="45">
        <v>0</v>
      </c>
      <c r="H60" s="45">
        <v>0</v>
      </c>
      <c r="I60" s="45">
        <v>0</v>
      </c>
      <c r="J60" s="45">
        <v>0</v>
      </c>
      <c r="K60" s="45">
        <v>1.351</v>
      </c>
      <c r="L60" s="45">
        <v>0</v>
      </c>
      <c r="M60" s="45">
        <v>50</v>
      </c>
    </row>
    <row r="61" spans="1:13" ht="18" x14ac:dyDescent="0.2">
      <c r="A61" s="43" t="s">
        <v>412</v>
      </c>
      <c r="B61" s="39">
        <v>8</v>
      </c>
      <c r="C61" s="40" t="s">
        <v>413</v>
      </c>
      <c r="D61" s="45">
        <v>0</v>
      </c>
      <c r="E61" s="45">
        <v>0</v>
      </c>
      <c r="F61" s="45">
        <v>0</v>
      </c>
      <c r="G61" s="45">
        <v>0</v>
      </c>
      <c r="H61" s="45">
        <v>0</v>
      </c>
      <c r="I61" s="45">
        <v>0</v>
      </c>
      <c r="J61" s="45">
        <v>0</v>
      </c>
      <c r="K61" s="45">
        <v>0</v>
      </c>
      <c r="L61" s="45">
        <v>0</v>
      </c>
      <c r="M61" s="45">
        <v>0</v>
      </c>
    </row>
    <row r="62" spans="1:13" ht="27.75" customHeight="1" x14ac:dyDescent="0.2">
      <c r="A62" s="43" t="s">
        <v>414</v>
      </c>
      <c r="B62" s="124" t="s">
        <v>415</v>
      </c>
      <c r="C62" s="124"/>
      <c r="D62" s="44">
        <f>SUM(D54:D61)</f>
        <v>9.9060000000000006</v>
      </c>
      <c r="E62" s="44">
        <f>SUM(E54:E61)</f>
        <v>0</v>
      </c>
      <c r="F62" s="45">
        <v>82.921000000000006</v>
      </c>
      <c r="G62" s="44">
        <f t="shared" ref="G62:L62" si="8">SUM(G54:G61)</f>
        <v>7.4999999999999997E-2</v>
      </c>
      <c r="H62" s="44">
        <f t="shared" si="8"/>
        <v>0</v>
      </c>
      <c r="I62" s="44">
        <f t="shared" si="8"/>
        <v>9.7000000000000003E-2</v>
      </c>
      <c r="J62" s="44">
        <f t="shared" si="8"/>
        <v>0</v>
      </c>
      <c r="K62" s="44">
        <f t="shared" si="8"/>
        <v>9.6319999999999979</v>
      </c>
      <c r="L62" s="44">
        <f t="shared" si="8"/>
        <v>38.174999999999997</v>
      </c>
      <c r="M62" s="45">
        <v>30.562000000000001</v>
      </c>
    </row>
    <row r="63" spans="1:13" ht="15" customHeight="1" x14ac:dyDescent="0.2">
      <c r="A63" s="43"/>
      <c r="B63" s="122" t="s">
        <v>416</v>
      </c>
      <c r="C63" s="122"/>
      <c r="D63" s="122"/>
      <c r="E63" s="122"/>
      <c r="F63" s="122"/>
      <c r="G63" s="122"/>
      <c r="H63" s="122"/>
      <c r="I63" s="122"/>
      <c r="J63" s="122"/>
      <c r="K63" s="122"/>
      <c r="L63" s="122"/>
      <c r="M63" s="122"/>
    </row>
    <row r="64" spans="1:13" x14ac:dyDescent="0.2">
      <c r="A64" s="43" t="s">
        <v>417</v>
      </c>
      <c r="B64" s="46">
        <v>1</v>
      </c>
      <c r="C64" s="40" t="s">
        <v>418</v>
      </c>
      <c r="D64" s="45">
        <v>0</v>
      </c>
      <c r="E64" s="45">
        <v>0</v>
      </c>
      <c r="F64" s="45">
        <v>0</v>
      </c>
      <c r="G64" s="45">
        <v>0</v>
      </c>
      <c r="H64" s="45">
        <v>0</v>
      </c>
      <c r="I64" s="45">
        <v>0</v>
      </c>
      <c r="J64" s="45">
        <v>0</v>
      </c>
      <c r="K64" s="45">
        <v>0</v>
      </c>
      <c r="L64" s="45">
        <v>0</v>
      </c>
      <c r="M64" s="45">
        <v>0</v>
      </c>
    </row>
    <row r="65" spans="1:13" x14ac:dyDescent="0.2">
      <c r="A65" s="43" t="s">
        <v>419</v>
      </c>
      <c r="B65" s="46">
        <v>2</v>
      </c>
      <c r="C65" s="40" t="s">
        <v>420</v>
      </c>
      <c r="D65" s="45">
        <v>0</v>
      </c>
      <c r="E65" s="45">
        <v>0</v>
      </c>
      <c r="F65" s="45">
        <v>0</v>
      </c>
      <c r="G65" s="45">
        <v>0</v>
      </c>
      <c r="H65" s="45">
        <v>0</v>
      </c>
      <c r="I65" s="45">
        <v>0</v>
      </c>
      <c r="J65" s="45">
        <v>0</v>
      </c>
      <c r="K65" s="45">
        <v>0</v>
      </c>
      <c r="L65" s="45">
        <v>0</v>
      </c>
      <c r="M65" s="45">
        <v>0</v>
      </c>
    </row>
    <row r="66" spans="1:13" x14ac:dyDescent="0.2">
      <c r="A66" s="43" t="s">
        <v>421</v>
      </c>
      <c r="B66" s="46">
        <v>3</v>
      </c>
      <c r="C66" s="40" t="s">
        <v>422</v>
      </c>
      <c r="D66" s="45">
        <v>0</v>
      </c>
      <c r="E66" s="45">
        <v>0</v>
      </c>
      <c r="F66" s="45">
        <v>0</v>
      </c>
      <c r="G66" s="45">
        <v>0</v>
      </c>
      <c r="H66" s="45">
        <v>0</v>
      </c>
      <c r="I66" s="45">
        <v>0</v>
      </c>
      <c r="J66" s="45">
        <v>0</v>
      </c>
      <c r="K66" s="45">
        <v>0</v>
      </c>
      <c r="L66" s="45">
        <v>0</v>
      </c>
      <c r="M66" s="45">
        <v>0</v>
      </c>
    </row>
    <row r="67" spans="1:13" x14ac:dyDescent="0.2">
      <c r="A67" s="43" t="s">
        <v>423</v>
      </c>
      <c r="B67" s="46">
        <v>4</v>
      </c>
      <c r="C67" s="40" t="s">
        <v>424</v>
      </c>
      <c r="D67" s="45">
        <v>0</v>
      </c>
      <c r="E67" s="45">
        <v>0</v>
      </c>
      <c r="F67" s="45">
        <v>0</v>
      </c>
      <c r="G67" s="45">
        <v>0</v>
      </c>
      <c r="H67" s="45">
        <v>0</v>
      </c>
      <c r="I67" s="45">
        <v>0</v>
      </c>
      <c r="J67" s="45">
        <v>0</v>
      </c>
      <c r="K67" s="45">
        <v>0</v>
      </c>
      <c r="L67" s="45">
        <v>0</v>
      </c>
      <c r="M67" s="45">
        <v>0</v>
      </c>
    </row>
    <row r="68" spans="1:13" x14ac:dyDescent="0.2">
      <c r="A68" s="43" t="s">
        <v>425</v>
      </c>
      <c r="B68" s="46">
        <v>5</v>
      </c>
      <c r="C68" s="40" t="s">
        <v>426</v>
      </c>
      <c r="D68" s="45">
        <v>3.778</v>
      </c>
      <c r="E68" s="45">
        <v>0</v>
      </c>
      <c r="F68" s="45">
        <v>51.171999999999997</v>
      </c>
      <c r="G68" s="45">
        <v>10.984</v>
      </c>
      <c r="H68" s="45">
        <v>0</v>
      </c>
      <c r="I68" s="45">
        <v>3.8740000000000001</v>
      </c>
      <c r="J68" s="45">
        <v>0</v>
      </c>
      <c r="K68" s="45">
        <v>7.0179999999999998</v>
      </c>
      <c r="L68" s="45">
        <v>12.06</v>
      </c>
      <c r="M68" s="45">
        <v>71.855000000000004</v>
      </c>
    </row>
    <row r="69" spans="1:13" ht="29.25" customHeight="1" x14ac:dyDescent="0.2">
      <c r="A69" s="43" t="s">
        <v>427</v>
      </c>
      <c r="B69" s="119" t="s">
        <v>428</v>
      </c>
      <c r="C69" s="119"/>
      <c r="D69" s="44">
        <f>SUM(D64:D68)</f>
        <v>3.778</v>
      </c>
      <c r="E69" s="44">
        <f>SUM(E64:E68)</f>
        <v>0</v>
      </c>
      <c r="F69" s="45">
        <v>51.171999999999997</v>
      </c>
      <c r="G69" s="44">
        <f t="shared" ref="G69:L69" si="9">SUM(G64:G68)</f>
        <v>10.984</v>
      </c>
      <c r="H69" s="44">
        <f t="shared" si="9"/>
        <v>0</v>
      </c>
      <c r="I69" s="44">
        <f t="shared" si="9"/>
        <v>3.8740000000000001</v>
      </c>
      <c r="J69" s="44">
        <f t="shared" si="9"/>
        <v>0</v>
      </c>
      <c r="K69" s="44">
        <f t="shared" si="9"/>
        <v>7.0179999999999998</v>
      </c>
      <c r="L69" s="44">
        <f t="shared" si="9"/>
        <v>12.06</v>
      </c>
      <c r="M69" s="45">
        <v>71.855000000000004</v>
      </c>
    </row>
    <row r="70" spans="1:13" ht="17.25" customHeight="1" x14ac:dyDescent="0.2">
      <c r="A70" s="43"/>
      <c r="B70" s="122" t="s">
        <v>429</v>
      </c>
      <c r="C70" s="122"/>
      <c r="D70" s="122"/>
      <c r="E70" s="122"/>
      <c r="F70" s="122"/>
      <c r="G70" s="122"/>
      <c r="H70" s="122"/>
      <c r="I70" s="122"/>
      <c r="J70" s="122"/>
      <c r="K70" s="122"/>
      <c r="L70" s="122"/>
      <c r="M70" s="122"/>
    </row>
    <row r="71" spans="1:13" x14ac:dyDescent="0.2">
      <c r="A71" s="43" t="s">
        <v>430</v>
      </c>
      <c r="B71" s="39">
        <v>1</v>
      </c>
      <c r="C71" s="40" t="s">
        <v>431</v>
      </c>
      <c r="D71" s="45">
        <v>5.8999999999999997E-2</v>
      </c>
      <c r="E71" s="45">
        <v>0</v>
      </c>
      <c r="F71" s="45">
        <v>100</v>
      </c>
      <c r="G71" s="45">
        <v>9.4E-2</v>
      </c>
      <c r="H71" s="45">
        <v>0</v>
      </c>
      <c r="I71" s="45">
        <v>0.121</v>
      </c>
      <c r="J71" s="45">
        <v>0</v>
      </c>
      <c r="K71" s="45">
        <v>0</v>
      </c>
      <c r="L71" s="45">
        <v>0</v>
      </c>
      <c r="M71" s="45">
        <v>0</v>
      </c>
    </row>
    <row r="72" spans="1:13" ht="14.25" customHeight="1" x14ac:dyDescent="0.2">
      <c r="A72" s="43" t="s">
        <v>432</v>
      </c>
      <c r="B72" s="39">
        <v>2</v>
      </c>
      <c r="C72" s="40" t="s">
        <v>433</v>
      </c>
      <c r="D72" s="45">
        <v>0</v>
      </c>
      <c r="E72" s="45">
        <v>0</v>
      </c>
      <c r="F72" s="45">
        <v>0</v>
      </c>
      <c r="G72" s="45">
        <v>0</v>
      </c>
      <c r="H72" s="45">
        <v>0</v>
      </c>
      <c r="I72" s="45">
        <v>0</v>
      </c>
      <c r="J72" s="45">
        <v>0</v>
      </c>
      <c r="K72" s="45">
        <v>0</v>
      </c>
      <c r="L72" s="45">
        <v>0</v>
      </c>
      <c r="M72" s="45">
        <v>0</v>
      </c>
    </row>
    <row r="73" spans="1:13" ht="18" customHeight="1" x14ac:dyDescent="0.2">
      <c r="A73" s="43" t="s">
        <v>434</v>
      </c>
      <c r="B73" s="123" t="s">
        <v>435</v>
      </c>
      <c r="C73" s="123"/>
      <c r="D73" s="44">
        <f>SUM(D71:D72)</f>
        <v>5.8999999999999997E-2</v>
      </c>
      <c r="E73" s="44">
        <f>SUM(E71:E72)</f>
        <v>0</v>
      </c>
      <c r="F73" s="45">
        <v>100</v>
      </c>
      <c r="G73" s="44">
        <f t="shared" ref="G73:L73" si="10">SUM(G71:G72)</f>
        <v>9.4E-2</v>
      </c>
      <c r="H73" s="44">
        <f t="shared" si="10"/>
        <v>0</v>
      </c>
      <c r="I73" s="44">
        <f t="shared" si="10"/>
        <v>0.121</v>
      </c>
      <c r="J73" s="44">
        <f t="shared" si="10"/>
        <v>0</v>
      </c>
      <c r="K73" s="44">
        <f t="shared" si="10"/>
        <v>0</v>
      </c>
      <c r="L73" s="44">
        <f t="shared" si="10"/>
        <v>0</v>
      </c>
      <c r="M73" s="45">
        <v>0</v>
      </c>
    </row>
    <row r="74" spans="1:13" ht="15" customHeight="1" x14ac:dyDescent="0.2">
      <c r="A74" s="43"/>
      <c r="B74" s="122" t="s">
        <v>436</v>
      </c>
      <c r="C74" s="122"/>
      <c r="D74" s="122"/>
      <c r="E74" s="122"/>
      <c r="F74" s="122"/>
      <c r="G74" s="122"/>
      <c r="H74" s="122"/>
      <c r="I74" s="122"/>
      <c r="J74" s="122"/>
      <c r="K74" s="122"/>
      <c r="L74" s="122"/>
      <c r="M74" s="122"/>
    </row>
    <row r="75" spans="1:13" ht="18" x14ac:dyDescent="0.2">
      <c r="A75" s="43" t="s">
        <v>437</v>
      </c>
      <c r="B75" s="39">
        <v>1</v>
      </c>
      <c r="C75" s="40" t="s">
        <v>438</v>
      </c>
      <c r="D75" s="45">
        <v>0</v>
      </c>
      <c r="E75" s="45">
        <v>0</v>
      </c>
      <c r="F75" s="45">
        <v>0</v>
      </c>
      <c r="G75" s="45">
        <v>0</v>
      </c>
      <c r="H75" s="45">
        <v>0</v>
      </c>
      <c r="I75" s="45">
        <v>0</v>
      </c>
      <c r="J75" s="45">
        <v>0</v>
      </c>
      <c r="K75" s="45">
        <v>0.745</v>
      </c>
      <c r="L75" s="45">
        <v>0</v>
      </c>
      <c r="M75" s="45">
        <v>83.167000000000002</v>
      </c>
    </row>
    <row r="76" spans="1:13" x14ac:dyDescent="0.2">
      <c r="A76" s="43" t="s">
        <v>439</v>
      </c>
      <c r="B76" s="39">
        <v>2</v>
      </c>
      <c r="C76" s="40" t="s">
        <v>440</v>
      </c>
      <c r="D76" s="45">
        <v>3.5999999999999997E-2</v>
      </c>
      <c r="E76" s="45">
        <v>0</v>
      </c>
      <c r="F76" s="45">
        <v>100</v>
      </c>
      <c r="G76" s="45">
        <v>0</v>
      </c>
      <c r="H76" s="45">
        <v>0</v>
      </c>
      <c r="I76" s="45">
        <v>0</v>
      </c>
      <c r="J76" s="45">
        <v>0</v>
      </c>
      <c r="K76" s="45">
        <v>7.0000000000000007E-2</v>
      </c>
      <c r="L76" s="45">
        <v>0</v>
      </c>
      <c r="M76" s="45">
        <v>100</v>
      </c>
    </row>
    <row r="77" spans="1:13" x14ac:dyDescent="0.2">
      <c r="A77" s="43" t="s">
        <v>441</v>
      </c>
      <c r="B77" s="39">
        <v>3</v>
      </c>
      <c r="C77" s="40" t="s">
        <v>442</v>
      </c>
      <c r="D77" s="45">
        <v>0.45500000000000002</v>
      </c>
      <c r="E77" s="45">
        <v>0</v>
      </c>
      <c r="F77" s="45">
        <v>88.114000000000004</v>
      </c>
      <c r="G77" s="45">
        <v>0.57999999999999996</v>
      </c>
      <c r="H77" s="45">
        <v>0</v>
      </c>
      <c r="I77" s="45">
        <v>0.748</v>
      </c>
      <c r="J77" s="45">
        <v>0</v>
      </c>
      <c r="K77" s="45">
        <v>0.309</v>
      </c>
      <c r="L77" s="45">
        <v>0</v>
      </c>
      <c r="M77" s="45">
        <v>91.863</v>
      </c>
    </row>
    <row r="78" spans="1:13" ht="18" x14ac:dyDescent="0.2">
      <c r="A78" s="43" t="s">
        <v>443</v>
      </c>
      <c r="B78" s="39">
        <v>4</v>
      </c>
      <c r="C78" s="40" t="s">
        <v>444</v>
      </c>
      <c r="D78" s="45">
        <v>0.68500000000000005</v>
      </c>
      <c r="E78" s="45">
        <v>0</v>
      </c>
      <c r="F78" s="45">
        <v>98.123000000000005</v>
      </c>
      <c r="G78" s="45">
        <v>0.83899999999999997</v>
      </c>
      <c r="H78" s="45">
        <v>0</v>
      </c>
      <c r="I78" s="45">
        <v>0.84799999999999998</v>
      </c>
      <c r="J78" s="45">
        <v>0</v>
      </c>
      <c r="K78" s="45">
        <v>1.5580000000000001</v>
      </c>
      <c r="L78" s="45">
        <v>0</v>
      </c>
      <c r="M78" s="45">
        <v>57.258000000000003</v>
      </c>
    </row>
    <row r="79" spans="1:13" x14ac:dyDescent="0.2">
      <c r="A79" s="43" t="s">
        <v>445</v>
      </c>
      <c r="B79" s="39">
        <v>5</v>
      </c>
      <c r="C79" s="40" t="s">
        <v>446</v>
      </c>
      <c r="D79" s="45">
        <v>0.254</v>
      </c>
      <c r="E79" s="45">
        <v>0</v>
      </c>
      <c r="F79" s="45">
        <v>131.91800000000001</v>
      </c>
      <c r="G79" s="45">
        <v>0.156</v>
      </c>
      <c r="H79" s="45">
        <v>0</v>
      </c>
      <c r="I79" s="45">
        <v>0.20200000000000001</v>
      </c>
      <c r="J79" s="45">
        <v>0</v>
      </c>
      <c r="K79" s="45">
        <v>0.876</v>
      </c>
      <c r="L79" s="45">
        <v>0</v>
      </c>
      <c r="M79" s="45">
        <v>59.716000000000001</v>
      </c>
    </row>
    <row r="80" spans="1:13" x14ac:dyDescent="0.2">
      <c r="A80" s="43" t="s">
        <v>447</v>
      </c>
      <c r="B80" s="39">
        <v>6</v>
      </c>
      <c r="C80" s="40" t="s">
        <v>448</v>
      </c>
      <c r="D80" s="45">
        <v>0</v>
      </c>
      <c r="E80" s="45">
        <v>0</v>
      </c>
      <c r="F80" s="45">
        <v>0</v>
      </c>
      <c r="G80" s="45">
        <v>0</v>
      </c>
      <c r="H80" s="45">
        <v>0</v>
      </c>
      <c r="I80" s="45">
        <v>0</v>
      </c>
      <c r="J80" s="45">
        <v>0</v>
      </c>
      <c r="K80" s="45">
        <v>0</v>
      </c>
      <c r="L80" s="45">
        <v>0</v>
      </c>
      <c r="M80" s="45">
        <v>0</v>
      </c>
    </row>
    <row r="81" spans="1:13" ht="27" x14ac:dyDescent="0.2">
      <c r="A81" s="43" t="s">
        <v>449</v>
      </c>
      <c r="B81" s="39">
        <v>7</v>
      </c>
      <c r="C81" s="40" t="s">
        <v>450</v>
      </c>
      <c r="D81" s="45">
        <v>0.76</v>
      </c>
      <c r="E81" s="45">
        <v>0</v>
      </c>
      <c r="F81" s="45">
        <v>82.460999999999999</v>
      </c>
      <c r="G81" s="45">
        <v>1.216</v>
      </c>
      <c r="H81" s="45">
        <v>0</v>
      </c>
      <c r="I81" s="45">
        <v>1.5680000000000001</v>
      </c>
      <c r="J81" s="45">
        <v>0</v>
      </c>
      <c r="K81" s="45">
        <v>1.369</v>
      </c>
      <c r="L81" s="45">
        <v>0</v>
      </c>
      <c r="M81" s="45">
        <v>91.986000000000004</v>
      </c>
    </row>
    <row r="82" spans="1:13" x14ac:dyDescent="0.2">
      <c r="A82" s="43" t="s">
        <v>451</v>
      </c>
      <c r="B82" s="39">
        <v>8</v>
      </c>
      <c r="C82" s="40" t="s">
        <v>452</v>
      </c>
      <c r="D82" s="45">
        <v>0</v>
      </c>
      <c r="E82" s="45">
        <v>0</v>
      </c>
      <c r="F82" s="45">
        <v>90</v>
      </c>
      <c r="G82" s="45">
        <v>0</v>
      </c>
      <c r="H82" s="45">
        <v>0</v>
      </c>
      <c r="I82" s="45">
        <v>0</v>
      </c>
      <c r="J82" s="45">
        <v>0</v>
      </c>
      <c r="K82" s="45">
        <v>1.0999999999999999E-2</v>
      </c>
      <c r="L82" s="45">
        <v>0</v>
      </c>
      <c r="M82" s="45">
        <v>0</v>
      </c>
    </row>
    <row r="83" spans="1:13" x14ac:dyDescent="0.2">
      <c r="A83" s="43" t="s">
        <v>453</v>
      </c>
      <c r="B83" s="39">
        <v>9</v>
      </c>
      <c r="C83" s="40" t="s">
        <v>454</v>
      </c>
      <c r="D83" s="45">
        <v>0.19500000000000001</v>
      </c>
      <c r="E83" s="45">
        <v>0</v>
      </c>
      <c r="F83" s="45">
        <v>42.054000000000002</v>
      </c>
      <c r="G83" s="45">
        <v>0.214</v>
      </c>
      <c r="H83" s="45">
        <v>0</v>
      </c>
      <c r="I83" s="45">
        <v>0.254</v>
      </c>
      <c r="J83" s="45">
        <v>0</v>
      </c>
      <c r="K83" s="45">
        <v>0.67900000000000005</v>
      </c>
      <c r="L83" s="45">
        <v>0.41099999999999998</v>
      </c>
      <c r="M83" s="45">
        <v>52.085999999999999</v>
      </c>
    </row>
    <row r="84" spans="1:13" ht="27.75" customHeight="1" x14ac:dyDescent="0.2">
      <c r="A84" s="43" t="s">
        <v>455</v>
      </c>
      <c r="B84" s="123" t="s">
        <v>456</v>
      </c>
      <c r="C84" s="123"/>
      <c r="D84" s="44">
        <f>SUM(D75:D83)</f>
        <v>2.3850000000000002</v>
      </c>
      <c r="E84" s="44">
        <f>SUM(E75:E83)</f>
        <v>0</v>
      </c>
      <c r="F84" s="45">
        <v>91.147999999999996</v>
      </c>
      <c r="G84" s="44">
        <f t="shared" ref="G84:L84" si="11">SUM(G75:G83)</f>
        <v>3.0049999999999999</v>
      </c>
      <c r="H84" s="44">
        <f t="shared" si="11"/>
        <v>0</v>
      </c>
      <c r="I84" s="44">
        <f t="shared" si="11"/>
        <v>3.62</v>
      </c>
      <c r="J84" s="44">
        <f t="shared" si="11"/>
        <v>0</v>
      </c>
      <c r="K84" s="44">
        <f t="shared" si="11"/>
        <v>5.617</v>
      </c>
      <c r="L84" s="44">
        <f t="shared" si="11"/>
        <v>0.41099999999999998</v>
      </c>
      <c r="M84" s="45">
        <v>69.775999999999996</v>
      </c>
    </row>
    <row r="85" spans="1:13" ht="15" customHeight="1" x14ac:dyDescent="0.2">
      <c r="A85" s="43"/>
      <c r="B85" s="122" t="s">
        <v>457</v>
      </c>
      <c r="C85" s="122"/>
      <c r="D85" s="122"/>
      <c r="E85" s="122"/>
      <c r="F85" s="122"/>
      <c r="G85" s="122"/>
      <c r="H85" s="122"/>
      <c r="I85" s="122"/>
      <c r="J85" s="122"/>
      <c r="K85" s="122"/>
      <c r="L85" s="122"/>
      <c r="M85" s="122"/>
    </row>
    <row r="86" spans="1:13" ht="27" x14ac:dyDescent="0.2">
      <c r="A86" s="43" t="s">
        <v>458</v>
      </c>
      <c r="B86" s="39">
        <v>1</v>
      </c>
      <c r="C86" s="40" t="s">
        <v>459</v>
      </c>
      <c r="D86" s="45">
        <v>0</v>
      </c>
      <c r="E86" s="45">
        <v>0</v>
      </c>
      <c r="F86" s="45">
        <v>0</v>
      </c>
      <c r="G86" s="45">
        <v>0</v>
      </c>
      <c r="H86" s="45">
        <v>0</v>
      </c>
      <c r="I86" s="45">
        <v>0</v>
      </c>
      <c r="J86" s="45">
        <v>0</v>
      </c>
      <c r="K86" s="45">
        <v>0</v>
      </c>
      <c r="L86" s="45">
        <v>0</v>
      </c>
      <c r="M86" s="45">
        <v>0</v>
      </c>
    </row>
    <row r="87" spans="1:13" ht="36" x14ac:dyDescent="0.2">
      <c r="A87" s="43" t="s">
        <v>460</v>
      </c>
      <c r="B87" s="39">
        <v>2</v>
      </c>
      <c r="C87" s="40" t="s">
        <v>461</v>
      </c>
      <c r="D87" s="45">
        <v>0</v>
      </c>
      <c r="E87" s="45">
        <v>0</v>
      </c>
      <c r="F87" s="45">
        <v>0</v>
      </c>
      <c r="G87" s="45">
        <v>0</v>
      </c>
      <c r="H87" s="45">
        <v>0</v>
      </c>
      <c r="I87" s="45">
        <v>0</v>
      </c>
      <c r="J87" s="45">
        <v>0</v>
      </c>
      <c r="K87" s="45">
        <v>0</v>
      </c>
      <c r="L87" s="45">
        <v>0</v>
      </c>
      <c r="M87" s="45">
        <v>0</v>
      </c>
    </row>
    <row r="88" spans="1:13" ht="36" x14ac:dyDescent="0.2">
      <c r="A88" s="43" t="s">
        <v>462</v>
      </c>
      <c r="B88" s="39">
        <v>3</v>
      </c>
      <c r="C88" s="40" t="s">
        <v>463</v>
      </c>
      <c r="D88" s="45">
        <v>0</v>
      </c>
      <c r="E88" s="45">
        <v>0</v>
      </c>
      <c r="F88" s="45">
        <v>0</v>
      </c>
      <c r="G88" s="45">
        <v>0</v>
      </c>
      <c r="H88" s="45">
        <v>0</v>
      </c>
      <c r="I88" s="45">
        <v>0</v>
      </c>
      <c r="J88" s="45">
        <v>0</v>
      </c>
      <c r="K88" s="45">
        <v>0</v>
      </c>
      <c r="L88" s="45">
        <v>0</v>
      </c>
      <c r="M88" s="45">
        <v>0</v>
      </c>
    </row>
    <row r="89" spans="1:13" ht="27" x14ac:dyDescent="0.2">
      <c r="A89" s="43" t="s">
        <v>464</v>
      </c>
      <c r="B89" s="39">
        <v>4</v>
      </c>
      <c r="C89" s="40" t="s">
        <v>465</v>
      </c>
      <c r="D89" s="45">
        <v>0</v>
      </c>
      <c r="E89" s="45">
        <v>0</v>
      </c>
      <c r="F89" s="45">
        <v>0</v>
      </c>
      <c r="G89" s="45">
        <v>0</v>
      </c>
      <c r="H89" s="45">
        <v>0</v>
      </c>
      <c r="I89" s="45">
        <v>0</v>
      </c>
      <c r="J89" s="45">
        <v>0</v>
      </c>
      <c r="K89" s="45">
        <v>0</v>
      </c>
      <c r="L89" s="45">
        <v>0</v>
      </c>
      <c r="M89" s="45">
        <v>0</v>
      </c>
    </row>
    <row r="90" spans="1:13" ht="18" x14ac:dyDescent="0.2">
      <c r="A90" s="43" t="s">
        <v>466</v>
      </c>
      <c r="B90" s="39">
        <v>5</v>
      </c>
      <c r="C90" s="40" t="s">
        <v>467</v>
      </c>
      <c r="D90" s="45">
        <v>0</v>
      </c>
      <c r="E90" s="45">
        <v>0</v>
      </c>
      <c r="F90" s="45">
        <v>0</v>
      </c>
      <c r="G90" s="45">
        <v>0</v>
      </c>
      <c r="H90" s="45">
        <v>0</v>
      </c>
      <c r="I90" s="45">
        <v>0</v>
      </c>
      <c r="J90" s="45">
        <v>0</v>
      </c>
      <c r="K90" s="45">
        <v>0</v>
      </c>
      <c r="L90" s="45">
        <v>0</v>
      </c>
      <c r="M90" s="45">
        <v>0</v>
      </c>
    </row>
    <row r="91" spans="1:13" ht="18" x14ac:dyDescent="0.2">
      <c r="A91" s="43" t="s">
        <v>468</v>
      </c>
      <c r="B91" s="39">
        <v>6</v>
      </c>
      <c r="C91" s="40" t="s">
        <v>469</v>
      </c>
      <c r="D91" s="45">
        <v>0</v>
      </c>
      <c r="E91" s="45">
        <v>0</v>
      </c>
      <c r="F91" s="45">
        <v>0</v>
      </c>
      <c r="G91" s="45">
        <v>0</v>
      </c>
      <c r="H91" s="45">
        <v>0</v>
      </c>
      <c r="I91" s="45">
        <v>0</v>
      </c>
      <c r="J91" s="45">
        <v>0</v>
      </c>
      <c r="K91" s="45">
        <v>0</v>
      </c>
      <c r="L91" s="45">
        <v>0</v>
      </c>
      <c r="M91" s="45">
        <v>0</v>
      </c>
    </row>
    <row r="92" spans="1:13" x14ac:dyDescent="0.2">
      <c r="A92" s="43" t="s">
        <v>470</v>
      </c>
      <c r="B92" s="39">
        <v>7</v>
      </c>
      <c r="C92" s="40" t="s">
        <v>471</v>
      </c>
      <c r="D92" s="45">
        <v>4.0140000000000002</v>
      </c>
      <c r="E92" s="45">
        <v>0</v>
      </c>
      <c r="F92" s="45">
        <v>99.66</v>
      </c>
      <c r="G92" s="45">
        <v>2.1999999999999999E-2</v>
      </c>
      <c r="H92" s="45">
        <v>0</v>
      </c>
      <c r="I92" s="45">
        <v>2.8000000000000001E-2</v>
      </c>
      <c r="J92" s="45">
        <v>0</v>
      </c>
      <c r="K92" s="45">
        <v>7.0000000000000007E-2</v>
      </c>
      <c r="L92" s="45">
        <v>0</v>
      </c>
      <c r="M92" s="45">
        <v>65.257999999999996</v>
      </c>
    </row>
    <row r="93" spans="1:13" ht="18" customHeight="1" x14ac:dyDescent="0.2">
      <c r="A93" s="43" t="s">
        <v>472</v>
      </c>
      <c r="B93" s="124" t="s">
        <v>473</v>
      </c>
      <c r="C93" s="124"/>
      <c r="D93" s="44">
        <f>SUM(D86:D92)</f>
        <v>4.0140000000000002</v>
      </c>
      <c r="E93" s="44">
        <f>SUM(E86:E92)</f>
        <v>0</v>
      </c>
      <c r="F93" s="45">
        <v>99.66</v>
      </c>
      <c r="G93" s="44">
        <f t="shared" ref="G93:L93" si="12">SUM(G86:G92)</f>
        <v>2.1999999999999999E-2</v>
      </c>
      <c r="H93" s="44">
        <f t="shared" si="12"/>
        <v>0</v>
      </c>
      <c r="I93" s="44">
        <f t="shared" si="12"/>
        <v>2.8000000000000001E-2</v>
      </c>
      <c r="J93" s="44">
        <f t="shared" si="12"/>
        <v>0</v>
      </c>
      <c r="K93" s="44">
        <f t="shared" si="12"/>
        <v>7.0000000000000007E-2</v>
      </c>
      <c r="L93" s="44">
        <f t="shared" si="12"/>
        <v>0</v>
      </c>
      <c r="M93" s="45">
        <v>65.257999999999996</v>
      </c>
    </row>
    <row r="94" spans="1:13" ht="15" customHeight="1" x14ac:dyDescent="0.2">
      <c r="A94" s="43"/>
      <c r="B94" s="122" t="s">
        <v>474</v>
      </c>
      <c r="C94" s="122"/>
      <c r="D94" s="122"/>
      <c r="E94" s="122"/>
      <c r="F94" s="122"/>
      <c r="G94" s="122"/>
      <c r="H94" s="122"/>
      <c r="I94" s="122"/>
      <c r="J94" s="122"/>
      <c r="K94" s="122"/>
      <c r="L94" s="122"/>
      <c r="M94" s="122"/>
    </row>
    <row r="95" spans="1:13" x14ac:dyDescent="0.2">
      <c r="A95" s="43" t="s">
        <v>475</v>
      </c>
      <c r="B95" s="39">
        <v>1</v>
      </c>
      <c r="C95" s="40" t="s">
        <v>476</v>
      </c>
      <c r="D95" s="45">
        <v>0</v>
      </c>
      <c r="E95" s="45">
        <v>0</v>
      </c>
      <c r="F95" s="45">
        <v>0</v>
      </c>
      <c r="G95" s="45">
        <v>0</v>
      </c>
      <c r="H95" s="45">
        <v>0</v>
      </c>
      <c r="I95" s="45">
        <v>0</v>
      </c>
      <c r="J95" s="45">
        <v>0</v>
      </c>
      <c r="K95" s="45">
        <v>0</v>
      </c>
      <c r="L95" s="45">
        <v>0</v>
      </c>
      <c r="M95" s="45">
        <v>0</v>
      </c>
    </row>
    <row r="96" spans="1:13" ht="18" x14ac:dyDescent="0.2">
      <c r="A96" s="43" t="s">
        <v>477</v>
      </c>
      <c r="B96" s="39">
        <v>2</v>
      </c>
      <c r="C96" s="40" t="s">
        <v>478</v>
      </c>
      <c r="D96" s="45">
        <v>0</v>
      </c>
      <c r="E96" s="45">
        <v>0</v>
      </c>
      <c r="F96" s="45">
        <v>0</v>
      </c>
      <c r="G96" s="45">
        <v>0</v>
      </c>
      <c r="H96" s="45">
        <v>0</v>
      </c>
      <c r="I96" s="45">
        <v>0</v>
      </c>
      <c r="J96" s="45">
        <v>0</v>
      </c>
      <c r="K96" s="45">
        <v>0</v>
      </c>
      <c r="L96" s="45">
        <v>0</v>
      </c>
      <c r="M96" s="45">
        <v>0</v>
      </c>
    </row>
    <row r="97" spans="1:13" x14ac:dyDescent="0.2">
      <c r="A97" s="43" t="s">
        <v>479</v>
      </c>
      <c r="B97" s="39">
        <v>3</v>
      </c>
      <c r="C97" s="40" t="s">
        <v>480</v>
      </c>
      <c r="D97" s="45">
        <v>0</v>
      </c>
      <c r="E97" s="45">
        <v>0</v>
      </c>
      <c r="F97" s="45">
        <v>0</v>
      </c>
      <c r="G97" s="45">
        <v>0</v>
      </c>
      <c r="H97" s="45">
        <v>0</v>
      </c>
      <c r="I97" s="45">
        <v>0</v>
      </c>
      <c r="J97" s="45">
        <v>0</v>
      </c>
      <c r="K97" s="45">
        <v>0</v>
      </c>
      <c r="L97" s="45">
        <v>0</v>
      </c>
      <c r="M97" s="45">
        <v>0</v>
      </c>
    </row>
    <row r="98" spans="1:13" x14ac:dyDescent="0.2">
      <c r="A98" s="43" t="s">
        <v>481</v>
      </c>
      <c r="B98" s="39">
        <v>4</v>
      </c>
      <c r="C98" s="40" t="s">
        <v>482</v>
      </c>
      <c r="D98" s="45">
        <v>1.6180000000000001</v>
      </c>
      <c r="E98" s="45">
        <v>0</v>
      </c>
      <c r="F98" s="45">
        <v>108.26300000000001</v>
      </c>
      <c r="G98" s="45">
        <v>0.20599999999999999</v>
      </c>
      <c r="H98" s="45">
        <v>0</v>
      </c>
      <c r="I98" s="45">
        <v>0.26500000000000001</v>
      </c>
      <c r="J98" s="45">
        <v>0</v>
      </c>
      <c r="K98" s="45">
        <v>1.413</v>
      </c>
      <c r="L98" s="45">
        <v>0</v>
      </c>
      <c r="M98" s="45">
        <v>90.771000000000001</v>
      </c>
    </row>
    <row r="99" spans="1:13" ht="19.5" customHeight="1" x14ac:dyDescent="0.2">
      <c r="A99" s="43" t="s">
        <v>483</v>
      </c>
      <c r="B99" s="125" t="s">
        <v>484</v>
      </c>
      <c r="C99" s="125"/>
      <c r="D99" s="44">
        <f>SUM(D95:D98)</f>
        <v>1.6180000000000001</v>
      </c>
      <c r="E99" s="44">
        <f>SUM(E95:E98)</f>
        <v>0</v>
      </c>
      <c r="F99" s="45">
        <v>108.26300000000001</v>
      </c>
      <c r="G99" s="44">
        <f t="shared" ref="G99:L99" si="13">SUM(G95:G98)</f>
        <v>0.20599999999999999</v>
      </c>
      <c r="H99" s="44">
        <f t="shared" si="13"/>
        <v>0</v>
      </c>
      <c r="I99" s="44">
        <f t="shared" si="13"/>
        <v>0.26500000000000001</v>
      </c>
      <c r="J99" s="44">
        <f t="shared" si="13"/>
        <v>0</v>
      </c>
      <c r="K99" s="44">
        <f t="shared" si="13"/>
        <v>1.413</v>
      </c>
      <c r="L99" s="44">
        <f t="shared" si="13"/>
        <v>0</v>
      </c>
      <c r="M99" s="45">
        <v>90.771000000000001</v>
      </c>
    </row>
    <row r="100" spans="1:13" ht="15" customHeight="1" x14ac:dyDescent="0.2">
      <c r="A100" s="43"/>
      <c r="B100" s="122" t="s">
        <v>485</v>
      </c>
      <c r="C100" s="122"/>
      <c r="D100" s="122"/>
      <c r="E100" s="122"/>
      <c r="F100" s="122"/>
      <c r="G100" s="122"/>
      <c r="H100" s="122"/>
      <c r="I100" s="122"/>
      <c r="J100" s="122"/>
      <c r="K100" s="122"/>
      <c r="L100" s="122"/>
      <c r="M100" s="122"/>
    </row>
    <row r="101" spans="1:13" ht="18" x14ac:dyDescent="0.2">
      <c r="A101" s="43" t="s">
        <v>486</v>
      </c>
      <c r="B101" s="39">
        <v>1</v>
      </c>
      <c r="C101" s="40" t="s">
        <v>487</v>
      </c>
      <c r="D101" s="45">
        <v>0</v>
      </c>
      <c r="E101" s="45">
        <v>0</v>
      </c>
      <c r="F101" s="45">
        <v>0</v>
      </c>
      <c r="G101" s="45">
        <v>0</v>
      </c>
      <c r="H101" s="45">
        <v>0</v>
      </c>
      <c r="I101" s="45">
        <v>0</v>
      </c>
      <c r="J101" s="45">
        <v>0</v>
      </c>
      <c r="K101" s="45">
        <v>0</v>
      </c>
      <c r="L101" s="45">
        <v>0</v>
      </c>
      <c r="M101" s="45">
        <v>0</v>
      </c>
    </row>
    <row r="102" spans="1:13" x14ac:dyDescent="0.2">
      <c r="A102" s="43" t="s">
        <v>488</v>
      </c>
      <c r="B102" s="39">
        <v>2</v>
      </c>
      <c r="C102" s="40" t="s">
        <v>489</v>
      </c>
      <c r="D102" s="45">
        <v>0</v>
      </c>
      <c r="E102" s="45">
        <v>0</v>
      </c>
      <c r="F102" s="45">
        <v>0</v>
      </c>
      <c r="G102" s="45">
        <v>0</v>
      </c>
      <c r="H102" s="45">
        <v>0</v>
      </c>
      <c r="I102" s="45">
        <v>0</v>
      </c>
      <c r="J102" s="45">
        <v>0</v>
      </c>
      <c r="K102" s="45">
        <v>0</v>
      </c>
      <c r="L102" s="45">
        <v>0</v>
      </c>
      <c r="M102" s="45">
        <v>0</v>
      </c>
    </row>
    <row r="103" spans="1:13" x14ac:dyDescent="0.2">
      <c r="A103" s="43" t="s">
        <v>490</v>
      </c>
      <c r="B103" s="39">
        <v>3</v>
      </c>
      <c r="C103" s="40" t="s">
        <v>491</v>
      </c>
      <c r="D103" s="45">
        <v>0</v>
      </c>
      <c r="E103" s="45">
        <v>0</v>
      </c>
      <c r="F103" s="45">
        <v>0</v>
      </c>
      <c r="G103" s="45">
        <v>0</v>
      </c>
      <c r="H103" s="45">
        <v>0</v>
      </c>
      <c r="I103" s="45">
        <v>0</v>
      </c>
      <c r="J103" s="45">
        <v>0</v>
      </c>
      <c r="K103" s="45">
        <v>0</v>
      </c>
      <c r="L103" s="45">
        <v>0</v>
      </c>
      <c r="M103" s="45">
        <v>0</v>
      </c>
    </row>
    <row r="104" spans="1:13" ht="32.25" customHeight="1" x14ac:dyDescent="0.2">
      <c r="A104" s="43" t="s">
        <v>492</v>
      </c>
      <c r="B104" s="119" t="s">
        <v>493</v>
      </c>
      <c r="C104" s="119"/>
      <c r="D104" s="44">
        <f>SUM(D101:D103)</f>
        <v>0</v>
      </c>
      <c r="E104" s="44">
        <f>SUM(E101:E103)</f>
        <v>0</v>
      </c>
      <c r="F104" s="45">
        <v>0</v>
      </c>
      <c r="G104" s="44">
        <f t="shared" ref="G104:L104" si="14">SUM(G101:G103)</f>
        <v>0</v>
      </c>
      <c r="H104" s="44">
        <f t="shared" si="14"/>
        <v>0</v>
      </c>
      <c r="I104" s="44">
        <f t="shared" si="14"/>
        <v>0</v>
      </c>
      <c r="J104" s="44">
        <f t="shared" si="14"/>
        <v>0</v>
      </c>
      <c r="K104" s="44">
        <f t="shared" si="14"/>
        <v>0</v>
      </c>
      <c r="L104" s="44">
        <f t="shared" si="14"/>
        <v>0</v>
      </c>
      <c r="M104" s="45">
        <v>0</v>
      </c>
    </row>
    <row r="105" spans="1:13" ht="12.75" customHeight="1" x14ac:dyDescent="0.2">
      <c r="A105" s="43"/>
      <c r="B105" s="122" t="s">
        <v>494</v>
      </c>
      <c r="C105" s="122"/>
      <c r="D105" s="122"/>
      <c r="E105" s="122"/>
      <c r="F105" s="122"/>
      <c r="G105" s="122"/>
      <c r="H105" s="122"/>
      <c r="I105" s="122"/>
      <c r="J105" s="122"/>
      <c r="K105" s="122"/>
      <c r="L105" s="122"/>
      <c r="M105" s="122"/>
    </row>
    <row r="106" spans="1:13" ht="18" x14ac:dyDescent="0.2">
      <c r="A106" s="43" t="s">
        <v>495</v>
      </c>
      <c r="B106" s="39">
        <v>1</v>
      </c>
      <c r="C106" s="40" t="s">
        <v>496</v>
      </c>
      <c r="D106" s="45">
        <v>0.78300000000000003</v>
      </c>
      <c r="E106" s="45">
        <v>0</v>
      </c>
      <c r="F106" s="45">
        <v>100</v>
      </c>
      <c r="G106" s="45">
        <v>0.626</v>
      </c>
      <c r="H106" s="45">
        <v>0</v>
      </c>
      <c r="I106" s="45">
        <v>0.80700000000000005</v>
      </c>
      <c r="J106" s="45">
        <v>0</v>
      </c>
      <c r="K106" s="45">
        <v>1.4510000000000001</v>
      </c>
      <c r="L106" s="45">
        <v>0</v>
      </c>
      <c r="M106" s="45">
        <v>100</v>
      </c>
    </row>
    <row r="107" spans="1:13" x14ac:dyDescent="0.2">
      <c r="A107" s="43" t="s">
        <v>497</v>
      </c>
      <c r="B107" s="39">
        <v>2</v>
      </c>
      <c r="C107" s="40" t="s">
        <v>498</v>
      </c>
      <c r="D107" s="45">
        <v>0</v>
      </c>
      <c r="E107" s="45">
        <v>0</v>
      </c>
      <c r="F107" s="45">
        <v>0</v>
      </c>
      <c r="G107" s="45">
        <v>0</v>
      </c>
      <c r="H107" s="45">
        <v>0</v>
      </c>
      <c r="I107" s="45">
        <v>0</v>
      </c>
      <c r="J107" s="45">
        <v>0</v>
      </c>
      <c r="K107" s="45">
        <v>0</v>
      </c>
      <c r="L107" s="45">
        <v>0</v>
      </c>
      <c r="M107" s="45">
        <v>0</v>
      </c>
    </row>
    <row r="108" spans="1:13" ht="31.5" customHeight="1" x14ac:dyDescent="0.2">
      <c r="A108" s="43" t="s">
        <v>499</v>
      </c>
      <c r="B108" s="123" t="s">
        <v>500</v>
      </c>
      <c r="C108" s="123"/>
      <c r="D108" s="44">
        <f>SUM(D106:D107)</f>
        <v>0.78300000000000003</v>
      </c>
      <c r="E108" s="44">
        <f>SUM(E106:E107)</f>
        <v>0</v>
      </c>
      <c r="F108" s="45">
        <v>100</v>
      </c>
      <c r="G108" s="44">
        <f t="shared" ref="G108:L108" si="15">SUM(G106:G107)</f>
        <v>0.626</v>
      </c>
      <c r="H108" s="44">
        <f t="shared" si="15"/>
        <v>0</v>
      </c>
      <c r="I108" s="44">
        <f t="shared" si="15"/>
        <v>0.80700000000000005</v>
      </c>
      <c r="J108" s="44">
        <f t="shared" si="15"/>
        <v>0</v>
      </c>
      <c r="K108" s="44">
        <f t="shared" si="15"/>
        <v>1.4510000000000001</v>
      </c>
      <c r="L108" s="44">
        <f t="shared" si="15"/>
        <v>0</v>
      </c>
      <c r="M108" s="45">
        <v>100</v>
      </c>
    </row>
    <row r="109" spans="1:13" ht="14.25" customHeight="1" x14ac:dyDescent="0.2">
      <c r="A109" s="43"/>
      <c r="B109" s="122" t="s">
        <v>501</v>
      </c>
      <c r="C109" s="122"/>
      <c r="D109" s="122"/>
      <c r="E109" s="122"/>
      <c r="F109" s="122"/>
      <c r="G109" s="122"/>
      <c r="H109" s="122"/>
      <c r="I109" s="122"/>
      <c r="J109" s="122"/>
      <c r="K109" s="122"/>
      <c r="L109" s="122"/>
      <c r="M109" s="122"/>
    </row>
    <row r="110" spans="1:13" x14ac:dyDescent="0.2">
      <c r="A110" s="43" t="s">
        <v>502</v>
      </c>
      <c r="B110" s="39">
        <v>1</v>
      </c>
      <c r="C110" s="40" t="s">
        <v>503</v>
      </c>
      <c r="D110" s="45">
        <v>4.4850000000000003</v>
      </c>
      <c r="E110" s="45">
        <v>0</v>
      </c>
      <c r="F110" s="45">
        <v>98.073999999999998</v>
      </c>
      <c r="G110" s="45">
        <v>5.0949999999999998</v>
      </c>
      <c r="H110" s="45">
        <v>0</v>
      </c>
      <c r="I110" s="45">
        <v>6.6360000000000001</v>
      </c>
      <c r="J110" s="45">
        <v>0</v>
      </c>
      <c r="K110" s="45">
        <v>7.4560000000000004</v>
      </c>
      <c r="L110" s="45">
        <v>0</v>
      </c>
      <c r="M110" s="45">
        <v>71.070999999999998</v>
      </c>
    </row>
    <row r="111" spans="1:13" ht="31.5" customHeight="1" x14ac:dyDescent="0.2">
      <c r="A111" s="43" t="s">
        <v>504</v>
      </c>
      <c r="B111" s="124" t="s">
        <v>505</v>
      </c>
      <c r="C111" s="124"/>
      <c r="D111" s="44">
        <f>D110</f>
        <v>4.4850000000000003</v>
      </c>
      <c r="E111" s="44">
        <f>E110</f>
        <v>0</v>
      </c>
      <c r="F111" s="45">
        <v>98.073999999999998</v>
      </c>
      <c r="G111" s="44">
        <f t="shared" ref="G111:L111" si="16">G110</f>
        <v>5.0949999999999998</v>
      </c>
      <c r="H111" s="44">
        <f t="shared" si="16"/>
        <v>0</v>
      </c>
      <c r="I111" s="44">
        <f t="shared" si="16"/>
        <v>6.6360000000000001</v>
      </c>
      <c r="J111" s="44">
        <f t="shared" si="16"/>
        <v>0</v>
      </c>
      <c r="K111" s="44">
        <f t="shared" si="16"/>
        <v>7.4560000000000004</v>
      </c>
      <c r="L111" s="44">
        <f t="shared" si="16"/>
        <v>0</v>
      </c>
      <c r="M111" s="45">
        <v>71.070999999999998</v>
      </c>
    </row>
    <row r="112" spans="1:13" ht="12.75" customHeight="1" x14ac:dyDescent="0.2">
      <c r="A112" s="43"/>
      <c r="B112" s="122" t="s">
        <v>506</v>
      </c>
      <c r="C112" s="122"/>
      <c r="D112" s="122"/>
      <c r="E112" s="122"/>
      <c r="F112" s="122"/>
      <c r="G112" s="122"/>
      <c r="H112" s="122"/>
      <c r="I112" s="122"/>
      <c r="J112" s="122"/>
      <c r="K112" s="122"/>
      <c r="L112" s="122"/>
      <c r="M112" s="122"/>
    </row>
    <row r="113" spans="1:13" ht="18" x14ac:dyDescent="0.2">
      <c r="A113" s="43" t="s">
        <v>507</v>
      </c>
      <c r="B113" s="39">
        <v>1</v>
      </c>
      <c r="C113" s="40" t="s">
        <v>508</v>
      </c>
      <c r="D113" s="45">
        <v>0</v>
      </c>
      <c r="E113" s="45">
        <v>0</v>
      </c>
      <c r="F113" s="45">
        <v>0</v>
      </c>
      <c r="G113" s="45">
        <v>0</v>
      </c>
      <c r="H113" s="45">
        <v>0</v>
      </c>
      <c r="I113" s="45">
        <v>0</v>
      </c>
      <c r="J113" s="45">
        <v>0</v>
      </c>
      <c r="K113" s="45">
        <v>0</v>
      </c>
      <c r="L113" s="45">
        <v>0</v>
      </c>
      <c r="M113" s="45">
        <v>0</v>
      </c>
    </row>
    <row r="114" spans="1:13" ht="33" customHeight="1" x14ac:dyDescent="0.2">
      <c r="A114" s="43" t="s">
        <v>509</v>
      </c>
      <c r="B114" s="119" t="s">
        <v>510</v>
      </c>
      <c r="C114" s="119"/>
      <c r="D114" s="44">
        <f>D113</f>
        <v>0</v>
      </c>
      <c r="E114" s="44">
        <f>E113</f>
        <v>0</v>
      </c>
      <c r="F114" s="45">
        <v>0</v>
      </c>
      <c r="G114" s="44">
        <f t="shared" ref="G114:L114" si="17">G113</f>
        <v>0</v>
      </c>
      <c r="H114" s="44">
        <f t="shared" si="17"/>
        <v>0</v>
      </c>
      <c r="I114" s="44">
        <f t="shared" si="17"/>
        <v>0</v>
      </c>
      <c r="J114" s="44">
        <f t="shared" si="17"/>
        <v>0</v>
      </c>
      <c r="K114" s="44">
        <f t="shared" si="17"/>
        <v>0</v>
      </c>
      <c r="L114" s="44">
        <f t="shared" si="17"/>
        <v>0</v>
      </c>
      <c r="M114" s="45">
        <v>0</v>
      </c>
    </row>
    <row r="115" spans="1:13" ht="12.75" customHeight="1" x14ac:dyDescent="0.2">
      <c r="A115" s="43"/>
      <c r="B115" s="122" t="s">
        <v>511</v>
      </c>
      <c r="C115" s="122"/>
      <c r="D115" s="122"/>
      <c r="E115" s="122"/>
      <c r="F115" s="122"/>
      <c r="G115" s="122"/>
      <c r="H115" s="122"/>
      <c r="I115" s="122"/>
      <c r="J115" s="122"/>
      <c r="K115" s="122"/>
      <c r="L115" s="122"/>
      <c r="M115" s="122"/>
    </row>
    <row r="116" spans="1:13" ht="18" x14ac:dyDescent="0.2">
      <c r="A116" s="43" t="s">
        <v>512</v>
      </c>
      <c r="B116" s="39">
        <v>1</v>
      </c>
      <c r="C116" s="40" t="s">
        <v>513</v>
      </c>
      <c r="D116" s="45">
        <v>0</v>
      </c>
      <c r="E116" s="45">
        <v>0</v>
      </c>
      <c r="F116" s="45">
        <v>0</v>
      </c>
      <c r="G116" s="45">
        <v>0</v>
      </c>
      <c r="H116" s="45">
        <v>0</v>
      </c>
      <c r="I116" s="45">
        <v>0</v>
      </c>
      <c r="J116" s="45">
        <v>0</v>
      </c>
      <c r="K116" s="45">
        <v>0</v>
      </c>
      <c r="L116" s="45">
        <v>0</v>
      </c>
      <c r="M116" s="45">
        <v>0</v>
      </c>
    </row>
    <row r="117" spans="1:13" ht="18.75" customHeight="1" x14ac:dyDescent="0.2">
      <c r="A117" s="43" t="s">
        <v>514</v>
      </c>
      <c r="B117" s="125" t="s">
        <v>515</v>
      </c>
      <c r="C117" s="125"/>
      <c r="D117" s="44">
        <f>D116</f>
        <v>0</v>
      </c>
      <c r="E117" s="44">
        <f>E116</f>
        <v>0</v>
      </c>
      <c r="F117" s="45">
        <v>0</v>
      </c>
      <c r="G117" s="44">
        <f t="shared" ref="G117:L117" si="18">G116</f>
        <v>0</v>
      </c>
      <c r="H117" s="44">
        <f t="shared" si="18"/>
        <v>0</v>
      </c>
      <c r="I117" s="44">
        <f t="shared" si="18"/>
        <v>0</v>
      </c>
      <c r="J117" s="44">
        <f t="shared" si="18"/>
        <v>0</v>
      </c>
      <c r="K117" s="44">
        <f t="shared" si="18"/>
        <v>0</v>
      </c>
      <c r="L117" s="44">
        <f t="shared" si="18"/>
        <v>0</v>
      </c>
      <c r="M117" s="45">
        <v>0</v>
      </c>
    </row>
    <row r="118" spans="1:13" ht="12.75" customHeight="1" x14ac:dyDescent="0.2">
      <c r="A118" s="43"/>
      <c r="B118" s="122" t="s">
        <v>516</v>
      </c>
      <c r="C118" s="122"/>
      <c r="D118" s="122"/>
      <c r="E118" s="122"/>
      <c r="F118" s="122"/>
      <c r="G118" s="122"/>
      <c r="H118" s="122"/>
      <c r="I118" s="122"/>
      <c r="J118" s="122"/>
      <c r="K118" s="122"/>
      <c r="L118" s="122"/>
      <c r="M118" s="122"/>
    </row>
    <row r="119" spans="1:13" x14ac:dyDescent="0.2">
      <c r="A119" s="43" t="s">
        <v>517</v>
      </c>
      <c r="B119" s="46">
        <v>1</v>
      </c>
      <c r="C119" s="40" t="s">
        <v>518</v>
      </c>
      <c r="D119" s="45">
        <v>0.17699999999999999</v>
      </c>
      <c r="E119" s="45">
        <v>0</v>
      </c>
      <c r="F119" s="45">
        <v>221.619</v>
      </c>
      <c r="G119" s="45">
        <v>0.19800000000000001</v>
      </c>
      <c r="H119" s="45">
        <v>0</v>
      </c>
      <c r="I119" s="45">
        <v>0.23100000000000001</v>
      </c>
      <c r="J119" s="45">
        <v>0</v>
      </c>
      <c r="K119" s="45">
        <v>0</v>
      </c>
      <c r="L119" s="45">
        <v>0</v>
      </c>
      <c r="M119" s="45">
        <v>0</v>
      </c>
    </row>
    <row r="120" spans="1:13" x14ac:dyDescent="0.2">
      <c r="A120" s="43" t="s">
        <v>519</v>
      </c>
      <c r="B120" s="46">
        <v>2</v>
      </c>
      <c r="C120" s="40" t="s">
        <v>520</v>
      </c>
      <c r="D120" s="45">
        <v>1.179</v>
      </c>
      <c r="E120" s="45">
        <v>0</v>
      </c>
      <c r="F120" s="45">
        <v>0</v>
      </c>
      <c r="G120" s="45">
        <v>1.6779999999999999</v>
      </c>
      <c r="H120" s="45">
        <v>0</v>
      </c>
      <c r="I120" s="45">
        <v>2.242</v>
      </c>
      <c r="J120" s="45">
        <v>0</v>
      </c>
      <c r="K120" s="45">
        <v>0</v>
      </c>
      <c r="L120" s="45">
        <v>0</v>
      </c>
      <c r="M120" s="45">
        <v>0</v>
      </c>
    </row>
    <row r="121" spans="1:13" x14ac:dyDescent="0.2">
      <c r="A121" s="43" t="s">
        <v>521</v>
      </c>
      <c r="B121" s="46">
        <v>3</v>
      </c>
      <c r="C121" s="40" t="s">
        <v>522</v>
      </c>
      <c r="D121" s="45">
        <v>0</v>
      </c>
      <c r="E121" s="45">
        <v>0</v>
      </c>
      <c r="F121" s="45">
        <v>0</v>
      </c>
      <c r="G121" s="45">
        <v>0</v>
      </c>
      <c r="H121" s="45">
        <v>0</v>
      </c>
      <c r="I121" s="45">
        <v>0</v>
      </c>
      <c r="J121" s="45">
        <v>0</v>
      </c>
      <c r="K121" s="45">
        <v>0</v>
      </c>
      <c r="L121" s="45">
        <v>0</v>
      </c>
      <c r="M121" s="45">
        <v>0</v>
      </c>
    </row>
    <row r="122" spans="1:13" ht="27.75" customHeight="1" x14ac:dyDescent="0.2">
      <c r="A122" s="43" t="s">
        <v>523</v>
      </c>
      <c r="B122" s="121" t="s">
        <v>524</v>
      </c>
      <c r="C122" s="121"/>
      <c r="D122" s="44">
        <f>SUM(D119:D121)</f>
        <v>1.3560000000000001</v>
      </c>
      <c r="E122" s="44">
        <f>SUM(E119:E121)</f>
        <v>0</v>
      </c>
      <c r="F122" s="45">
        <v>28.876999999999999</v>
      </c>
      <c r="G122" s="44">
        <f t="shared" ref="G122:L122" si="19">SUM(G119:G121)</f>
        <v>1.8759999999999999</v>
      </c>
      <c r="H122" s="44">
        <f t="shared" si="19"/>
        <v>0</v>
      </c>
      <c r="I122" s="44">
        <f t="shared" si="19"/>
        <v>2.4729999999999999</v>
      </c>
      <c r="J122" s="44">
        <f t="shared" si="19"/>
        <v>0</v>
      </c>
      <c r="K122" s="44">
        <f t="shared" si="19"/>
        <v>0</v>
      </c>
      <c r="L122" s="44">
        <f t="shared" si="19"/>
        <v>0</v>
      </c>
      <c r="M122" s="45">
        <v>0</v>
      </c>
    </row>
    <row r="123" spans="1:13" ht="12.75" customHeight="1" x14ac:dyDescent="0.2">
      <c r="A123" s="43"/>
      <c r="B123" s="122" t="s">
        <v>525</v>
      </c>
      <c r="C123" s="122"/>
      <c r="D123" s="122"/>
      <c r="E123" s="122"/>
      <c r="F123" s="122"/>
      <c r="G123" s="122"/>
      <c r="H123" s="122"/>
      <c r="I123" s="122"/>
      <c r="J123" s="122"/>
      <c r="K123" s="122"/>
      <c r="L123" s="122"/>
      <c r="M123" s="122"/>
    </row>
    <row r="124" spans="1:13" ht="18" x14ac:dyDescent="0.2">
      <c r="A124" s="43" t="s">
        <v>526</v>
      </c>
      <c r="B124" s="39">
        <v>1</v>
      </c>
      <c r="C124" s="40" t="s">
        <v>527</v>
      </c>
      <c r="D124" s="45">
        <v>0.72699999999999998</v>
      </c>
      <c r="E124" s="45">
        <v>0</v>
      </c>
      <c r="F124" s="45">
        <v>100</v>
      </c>
      <c r="G124" s="45">
        <v>1.155</v>
      </c>
      <c r="H124" s="45">
        <v>0</v>
      </c>
      <c r="I124" s="45">
        <v>1.405</v>
      </c>
      <c r="J124" s="45">
        <v>0</v>
      </c>
      <c r="K124" s="45">
        <v>1.623</v>
      </c>
      <c r="L124" s="45">
        <v>0</v>
      </c>
      <c r="M124" s="45">
        <v>100</v>
      </c>
    </row>
    <row r="125" spans="1:13" ht="18" x14ac:dyDescent="0.2">
      <c r="A125" s="43" t="s">
        <v>528</v>
      </c>
      <c r="B125" s="39">
        <v>2</v>
      </c>
      <c r="C125" s="40" t="s">
        <v>529</v>
      </c>
      <c r="D125" s="45">
        <v>3.9740000000000002</v>
      </c>
      <c r="E125" s="45">
        <v>0</v>
      </c>
      <c r="F125" s="45">
        <v>100</v>
      </c>
      <c r="G125" s="45">
        <v>6.3920000000000003</v>
      </c>
      <c r="H125" s="45">
        <v>0</v>
      </c>
      <c r="I125" s="45">
        <v>8.3019999999999996</v>
      </c>
      <c r="J125" s="45">
        <v>0</v>
      </c>
      <c r="K125" s="45">
        <v>9.0449999999999999</v>
      </c>
      <c r="L125" s="45">
        <v>0</v>
      </c>
      <c r="M125" s="45">
        <v>100</v>
      </c>
    </row>
    <row r="126" spans="1:13" ht="18" customHeight="1" x14ac:dyDescent="0.2">
      <c r="A126" s="43" t="s">
        <v>530</v>
      </c>
      <c r="B126" s="119" t="s">
        <v>531</v>
      </c>
      <c r="C126" s="119"/>
      <c r="D126" s="44">
        <f>SUM(D124:D125)</f>
        <v>4.7010000000000005</v>
      </c>
      <c r="E126" s="44">
        <f>SUM(E124:E125)</f>
        <v>0</v>
      </c>
      <c r="F126" s="45">
        <v>100</v>
      </c>
      <c r="G126" s="44">
        <f t="shared" ref="G126:L126" si="20">SUM(G124:G125)</f>
        <v>7.5470000000000006</v>
      </c>
      <c r="H126" s="44">
        <f t="shared" si="20"/>
        <v>0</v>
      </c>
      <c r="I126" s="44">
        <f t="shared" si="20"/>
        <v>9.706999999999999</v>
      </c>
      <c r="J126" s="44">
        <f t="shared" si="20"/>
        <v>0</v>
      </c>
      <c r="K126" s="44">
        <f t="shared" si="20"/>
        <v>10.667999999999999</v>
      </c>
      <c r="L126" s="44">
        <f t="shared" si="20"/>
        <v>0</v>
      </c>
      <c r="M126" s="45">
        <v>100</v>
      </c>
    </row>
    <row r="127" spans="1:13" ht="18.75" customHeight="1" x14ac:dyDescent="0.2">
      <c r="A127" s="43"/>
      <c r="B127" s="122" t="s">
        <v>532</v>
      </c>
      <c r="C127" s="122"/>
      <c r="D127" s="122"/>
      <c r="E127" s="122"/>
      <c r="F127" s="122"/>
      <c r="G127" s="122"/>
      <c r="H127" s="122"/>
      <c r="I127" s="122"/>
      <c r="J127" s="122"/>
      <c r="K127" s="122"/>
      <c r="L127" s="122"/>
      <c r="M127" s="122"/>
    </row>
    <row r="128" spans="1:13" ht="18" x14ac:dyDescent="0.2">
      <c r="A128" s="43" t="s">
        <v>533</v>
      </c>
      <c r="B128" s="39">
        <v>1</v>
      </c>
      <c r="C128" s="40" t="s">
        <v>534</v>
      </c>
      <c r="D128" s="45">
        <v>12.928000000000001</v>
      </c>
      <c r="E128" s="45">
        <v>0</v>
      </c>
      <c r="F128" s="45">
        <v>0</v>
      </c>
      <c r="G128" s="45">
        <v>20.672000000000001</v>
      </c>
      <c r="H128" s="45">
        <v>0</v>
      </c>
      <c r="I128" s="45">
        <v>26.664999999999999</v>
      </c>
      <c r="J128" s="45">
        <v>0</v>
      </c>
      <c r="K128" s="45">
        <v>0</v>
      </c>
      <c r="L128" s="45">
        <v>0</v>
      </c>
      <c r="M128" s="45">
        <v>0</v>
      </c>
    </row>
    <row r="129" spans="1:14" ht="17.25" customHeight="1" x14ac:dyDescent="0.2">
      <c r="A129" s="43" t="s">
        <v>535</v>
      </c>
      <c r="B129" s="123" t="s">
        <v>536</v>
      </c>
      <c r="C129" s="123"/>
      <c r="D129" s="44">
        <f>D128</f>
        <v>12.928000000000001</v>
      </c>
      <c r="E129" s="44">
        <f>E128</f>
        <v>0</v>
      </c>
      <c r="F129" s="45">
        <v>0</v>
      </c>
      <c r="G129" s="44">
        <f t="shared" ref="G129:L129" si="21">G128</f>
        <v>20.672000000000001</v>
      </c>
      <c r="H129" s="44">
        <f t="shared" si="21"/>
        <v>0</v>
      </c>
      <c r="I129" s="44">
        <f t="shared" si="21"/>
        <v>26.664999999999999</v>
      </c>
      <c r="J129" s="44">
        <f t="shared" si="21"/>
        <v>0</v>
      </c>
      <c r="K129" s="44">
        <f t="shared" si="21"/>
        <v>0</v>
      </c>
      <c r="L129" s="44">
        <f t="shared" si="21"/>
        <v>0</v>
      </c>
      <c r="M129" s="45">
        <v>0</v>
      </c>
    </row>
    <row r="130" spans="1:14" ht="14.25" customHeight="1" x14ac:dyDescent="0.2">
      <c r="A130" s="43"/>
      <c r="B130" s="122" t="s">
        <v>537</v>
      </c>
      <c r="C130" s="122"/>
      <c r="D130" s="122"/>
      <c r="E130" s="122"/>
      <c r="F130" s="122"/>
      <c r="G130" s="122"/>
      <c r="H130" s="122"/>
      <c r="I130" s="122"/>
      <c r="J130" s="122"/>
      <c r="K130" s="122"/>
      <c r="L130" s="122"/>
      <c r="M130" s="122"/>
    </row>
    <row r="131" spans="1:14" ht="18" x14ac:dyDescent="0.2">
      <c r="A131" s="43" t="s">
        <v>538</v>
      </c>
      <c r="B131" s="39">
        <v>1</v>
      </c>
      <c r="C131" s="40" t="s">
        <v>539</v>
      </c>
      <c r="D131" s="45">
        <v>6.633</v>
      </c>
      <c r="E131" s="45">
        <v>0</v>
      </c>
      <c r="F131" s="45">
        <v>86.867999999999995</v>
      </c>
      <c r="G131" s="45">
        <v>10.608000000000001</v>
      </c>
      <c r="H131" s="45">
        <v>0</v>
      </c>
      <c r="I131" s="45">
        <v>13.682</v>
      </c>
      <c r="J131" s="45">
        <v>0</v>
      </c>
      <c r="K131" s="45">
        <v>8.9369999999999994</v>
      </c>
      <c r="L131" s="45">
        <v>0</v>
      </c>
      <c r="M131" s="45">
        <v>58.719000000000001</v>
      </c>
    </row>
    <row r="132" spans="1:14" ht="18" x14ac:dyDescent="0.2">
      <c r="A132" s="43" t="s">
        <v>540</v>
      </c>
      <c r="B132" s="39">
        <v>2</v>
      </c>
      <c r="C132" s="40" t="s">
        <v>541</v>
      </c>
      <c r="D132" s="45">
        <v>0</v>
      </c>
      <c r="E132" s="45">
        <v>0</v>
      </c>
      <c r="F132" s="45">
        <v>0</v>
      </c>
      <c r="G132" s="45">
        <v>0</v>
      </c>
      <c r="H132" s="45">
        <v>0</v>
      </c>
      <c r="I132" s="45">
        <v>0</v>
      </c>
      <c r="J132" s="45">
        <v>0</v>
      </c>
      <c r="K132" s="45">
        <v>0</v>
      </c>
      <c r="L132" s="45">
        <v>0</v>
      </c>
      <c r="M132" s="45">
        <v>0</v>
      </c>
    </row>
    <row r="133" spans="1:14" ht="24.75" customHeight="1" x14ac:dyDescent="0.2">
      <c r="A133" s="43" t="s">
        <v>542</v>
      </c>
      <c r="B133" s="119" t="s">
        <v>543</v>
      </c>
      <c r="C133" s="119"/>
      <c r="D133" s="44">
        <f>SUM(D131:D132)</f>
        <v>6.633</v>
      </c>
      <c r="E133" s="44">
        <f>SUM(E131:E132)</f>
        <v>0</v>
      </c>
      <c r="F133" s="45">
        <v>86.867999999999995</v>
      </c>
      <c r="G133" s="44">
        <f t="shared" ref="G133:L133" si="22">SUM(G131:G132)</f>
        <v>10.608000000000001</v>
      </c>
      <c r="H133" s="44">
        <f t="shared" si="22"/>
        <v>0</v>
      </c>
      <c r="I133" s="44">
        <f t="shared" si="22"/>
        <v>13.682</v>
      </c>
      <c r="J133" s="44">
        <f t="shared" si="22"/>
        <v>0</v>
      </c>
      <c r="K133" s="44">
        <f t="shared" si="22"/>
        <v>8.9369999999999994</v>
      </c>
      <c r="L133" s="44">
        <f t="shared" si="22"/>
        <v>0</v>
      </c>
      <c r="M133" s="45">
        <v>58.719000000000001</v>
      </c>
    </row>
    <row r="134" spans="1:14" ht="49.5" customHeight="1" x14ac:dyDescent="0.2">
      <c r="B134" s="120" t="s">
        <v>544</v>
      </c>
      <c r="C134" s="120"/>
      <c r="D134" s="120"/>
      <c r="E134" s="120"/>
      <c r="F134" s="120"/>
      <c r="G134" s="120"/>
      <c r="H134" s="120"/>
      <c r="I134" s="120"/>
      <c r="J134" s="120"/>
      <c r="K134" s="120"/>
      <c r="L134" s="120"/>
      <c r="M134" s="120"/>
      <c r="N134" s="48"/>
    </row>
  </sheetData>
  <sheetProtection sheet="1"/>
  <mergeCells count="60">
    <mergeCell ref="L2:M2"/>
    <mergeCell ref="B3:M3"/>
    <mergeCell ref="B4:M4"/>
    <mergeCell ref="B5:M5"/>
    <mergeCell ref="B6:C8"/>
    <mergeCell ref="D6:J6"/>
    <mergeCell ref="K6:M6"/>
    <mergeCell ref="D7:F7"/>
    <mergeCell ref="G7:H7"/>
    <mergeCell ref="I7:J7"/>
    <mergeCell ref="K7:K8"/>
    <mergeCell ref="L7:L8"/>
    <mergeCell ref="M7:M8"/>
    <mergeCell ref="B9:M9"/>
    <mergeCell ref="B21:C21"/>
    <mergeCell ref="B22:M22"/>
    <mergeCell ref="B25:C25"/>
    <mergeCell ref="B26:M26"/>
    <mergeCell ref="B29:C29"/>
    <mergeCell ref="B30:M30"/>
    <mergeCell ref="B37:C37"/>
    <mergeCell ref="B38:M38"/>
    <mergeCell ref="B41:C41"/>
    <mergeCell ref="B42:M42"/>
    <mergeCell ref="B45:C45"/>
    <mergeCell ref="B46:M46"/>
    <mergeCell ref="B48:C48"/>
    <mergeCell ref="B49:M49"/>
    <mergeCell ref="B52:C52"/>
    <mergeCell ref="B53:M53"/>
    <mergeCell ref="B62:C62"/>
    <mergeCell ref="B63:M63"/>
    <mergeCell ref="B69:C69"/>
    <mergeCell ref="B70:M70"/>
    <mergeCell ref="B73:C73"/>
    <mergeCell ref="B74:M74"/>
    <mergeCell ref="B84:C84"/>
    <mergeCell ref="B85:M85"/>
    <mergeCell ref="B93:C93"/>
    <mergeCell ref="B94:M94"/>
    <mergeCell ref="B99:C99"/>
    <mergeCell ref="B100:M100"/>
    <mergeCell ref="B104:C104"/>
    <mergeCell ref="B105:M105"/>
    <mergeCell ref="B108:C108"/>
    <mergeCell ref="B109:M109"/>
    <mergeCell ref="B111:C111"/>
    <mergeCell ref="B112:M112"/>
    <mergeCell ref="B114:C114"/>
    <mergeCell ref="B115:M115"/>
    <mergeCell ref="B117:C117"/>
    <mergeCell ref="B118:M118"/>
    <mergeCell ref="B133:C133"/>
    <mergeCell ref="B134:M134"/>
    <mergeCell ref="B122:C122"/>
    <mergeCell ref="B123:M123"/>
    <mergeCell ref="B126:C126"/>
    <mergeCell ref="B127:M127"/>
    <mergeCell ref="B129:C129"/>
    <mergeCell ref="B130:M130"/>
  </mergeCells>
  <pageMargins left="0.7" right="0.7" top="0.75" bottom="0.75"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topLeftCell="A8" workbookViewId="0">
      <selection activeCell="E9" sqref="E9"/>
    </sheetView>
  </sheetViews>
  <sheetFormatPr defaultRowHeight="12.75" x14ac:dyDescent="0.2"/>
  <cols>
    <col min="1" max="1" width="3.83203125" style="10" customWidth="1"/>
    <col min="2" max="2" width="10.33203125" style="10" customWidth="1"/>
    <col min="3" max="3" width="6.5" style="10" customWidth="1"/>
    <col min="4" max="4" width="12.83203125" style="10" customWidth="1"/>
    <col min="5" max="5" width="37" style="10" customWidth="1"/>
    <col min="6" max="6" width="14.33203125" style="49" customWidth="1"/>
    <col min="7" max="7" width="12.33203125" style="49" customWidth="1"/>
    <col min="8" max="8" width="5.1640625" style="10" customWidth="1"/>
    <col min="9" max="9" width="14.6640625" style="10" customWidth="1"/>
    <col min="10" max="10" width="25" style="10" customWidth="1"/>
  </cols>
  <sheetData>
    <row r="1" spans="1:10" ht="15" customHeight="1" x14ac:dyDescent="0.2">
      <c r="A1" s="12"/>
      <c r="B1" s="12"/>
      <c r="C1" s="12"/>
      <c r="D1" s="12"/>
      <c r="E1" s="12"/>
      <c r="F1" s="50"/>
      <c r="G1" s="50"/>
      <c r="H1" s="12"/>
      <c r="I1" s="12"/>
      <c r="J1" s="51" t="s">
        <v>545</v>
      </c>
    </row>
    <row r="2" spans="1:10" ht="36.950000000000003" customHeight="1" x14ac:dyDescent="0.2">
      <c r="A2" s="143" t="s">
        <v>546</v>
      </c>
      <c r="B2" s="143"/>
      <c r="C2" s="143"/>
      <c r="D2" s="143"/>
      <c r="E2" s="143"/>
      <c r="F2" s="143"/>
      <c r="G2" s="143"/>
      <c r="H2" s="143"/>
      <c r="I2" s="143"/>
      <c r="J2" s="143"/>
    </row>
    <row r="3" spans="1:10" ht="42" customHeight="1" x14ac:dyDescent="0.2">
      <c r="A3" s="144" t="s">
        <v>547</v>
      </c>
      <c r="B3" s="144"/>
      <c r="C3" s="144" t="s">
        <v>548</v>
      </c>
      <c r="D3" s="144"/>
      <c r="E3" s="52" t="s">
        <v>549</v>
      </c>
      <c r="F3" s="53" t="s">
        <v>550</v>
      </c>
      <c r="G3" s="53" t="s">
        <v>551</v>
      </c>
      <c r="H3" s="53" t="s">
        <v>552</v>
      </c>
      <c r="I3" s="52" t="s">
        <v>553</v>
      </c>
      <c r="J3" s="54" t="s">
        <v>554</v>
      </c>
    </row>
    <row r="4" spans="1:10" ht="126" x14ac:dyDescent="0.2">
      <c r="A4" s="55">
        <v>1</v>
      </c>
      <c r="B4" s="56" t="s">
        <v>71</v>
      </c>
      <c r="C4" s="57" t="s">
        <v>72</v>
      </c>
      <c r="D4" s="56" t="s">
        <v>73</v>
      </c>
      <c r="E4" s="58" t="s">
        <v>555</v>
      </c>
      <c r="F4" s="59" t="s">
        <v>556</v>
      </c>
      <c r="G4" s="59" t="s">
        <v>557</v>
      </c>
      <c r="H4" s="59" t="s">
        <v>558</v>
      </c>
      <c r="I4" s="60" t="s">
        <v>559</v>
      </c>
      <c r="J4" s="58"/>
    </row>
    <row r="5" spans="1:10" ht="240.75" customHeight="1" x14ac:dyDescent="0.2">
      <c r="A5" s="55">
        <v>2</v>
      </c>
      <c r="B5" s="56" t="s">
        <v>75</v>
      </c>
      <c r="C5" s="61" t="s">
        <v>76</v>
      </c>
      <c r="D5" s="62" t="s">
        <v>77</v>
      </c>
      <c r="E5" s="63" t="s">
        <v>560</v>
      </c>
      <c r="F5" s="64" t="s">
        <v>561</v>
      </c>
      <c r="G5" s="64" t="s">
        <v>557</v>
      </c>
      <c r="H5" s="64" t="s">
        <v>558</v>
      </c>
      <c r="I5" s="65" t="s">
        <v>562</v>
      </c>
      <c r="J5" s="66" t="s">
        <v>563</v>
      </c>
    </row>
    <row r="6" spans="1:10" ht="213.95" customHeight="1" x14ac:dyDescent="0.2">
      <c r="A6" s="58"/>
      <c r="B6" s="58"/>
      <c r="C6" s="67" t="s">
        <v>79</v>
      </c>
      <c r="D6" s="68" t="s">
        <v>80</v>
      </c>
      <c r="E6" s="69" t="s">
        <v>564</v>
      </c>
      <c r="F6" s="70" t="s">
        <v>565</v>
      </c>
      <c r="G6" s="70" t="s">
        <v>557</v>
      </c>
      <c r="H6" s="70" t="s">
        <v>558</v>
      </c>
      <c r="I6" s="47" t="s">
        <v>566</v>
      </c>
      <c r="J6" s="71" t="s">
        <v>563</v>
      </c>
    </row>
    <row r="7" spans="1:10" ht="207" x14ac:dyDescent="0.2">
      <c r="A7" s="58"/>
      <c r="B7" s="58"/>
      <c r="C7" s="72" t="s">
        <v>82</v>
      </c>
      <c r="D7" s="73" t="s">
        <v>83</v>
      </c>
      <c r="E7" s="74" t="s">
        <v>567</v>
      </c>
      <c r="F7" s="75" t="s">
        <v>561</v>
      </c>
      <c r="G7" s="75" t="s">
        <v>557</v>
      </c>
      <c r="H7" s="75" t="s">
        <v>558</v>
      </c>
      <c r="I7" s="76" t="s">
        <v>83</v>
      </c>
      <c r="J7" s="76" t="s">
        <v>568</v>
      </c>
    </row>
    <row r="8" spans="1:10" ht="207" x14ac:dyDescent="0.2">
      <c r="A8" s="77"/>
      <c r="B8" s="77"/>
      <c r="C8" s="78" t="s">
        <v>85</v>
      </c>
      <c r="D8" s="79" t="s">
        <v>86</v>
      </c>
      <c r="E8" s="80" t="s">
        <v>569</v>
      </c>
      <c r="F8" s="81" t="s">
        <v>565</v>
      </c>
      <c r="G8" s="81" t="s">
        <v>557</v>
      </c>
      <c r="H8" s="81" t="s">
        <v>558</v>
      </c>
      <c r="I8" s="82" t="s">
        <v>86</v>
      </c>
      <c r="J8" s="82" t="s">
        <v>570</v>
      </c>
    </row>
    <row r="9" spans="1:10" ht="216" x14ac:dyDescent="0.2">
      <c r="A9" s="83">
        <v>3</v>
      </c>
      <c r="B9" s="84" t="s">
        <v>571</v>
      </c>
      <c r="C9" s="85" t="s">
        <v>89</v>
      </c>
      <c r="D9" s="84" t="s">
        <v>572</v>
      </c>
      <c r="E9" s="86" t="s">
        <v>573</v>
      </c>
      <c r="F9" s="87" t="s">
        <v>574</v>
      </c>
      <c r="G9" s="87" t="s">
        <v>557</v>
      </c>
      <c r="H9" s="87" t="s">
        <v>558</v>
      </c>
      <c r="I9" s="88" t="s">
        <v>575</v>
      </c>
      <c r="J9" s="86"/>
    </row>
    <row r="10" spans="1:10" ht="153" x14ac:dyDescent="0.2">
      <c r="A10" s="58"/>
      <c r="B10" s="58"/>
      <c r="C10" s="72" t="s">
        <v>92</v>
      </c>
      <c r="D10" s="73" t="s">
        <v>576</v>
      </c>
      <c r="E10" s="74" t="s">
        <v>577</v>
      </c>
      <c r="F10" s="75" t="s">
        <v>574</v>
      </c>
      <c r="G10" s="75" t="s">
        <v>557</v>
      </c>
      <c r="H10" s="75" t="s">
        <v>558</v>
      </c>
      <c r="I10" s="76" t="s">
        <v>578</v>
      </c>
      <c r="J10" s="76"/>
    </row>
    <row r="11" spans="1:10" ht="99" x14ac:dyDescent="0.2">
      <c r="A11" s="58"/>
      <c r="B11" s="58"/>
      <c r="C11" s="72" t="s">
        <v>94</v>
      </c>
      <c r="D11" s="73" t="s">
        <v>579</v>
      </c>
      <c r="E11" s="74" t="s">
        <v>580</v>
      </c>
      <c r="F11" s="75" t="s">
        <v>574</v>
      </c>
      <c r="G11" s="75" t="s">
        <v>557</v>
      </c>
      <c r="H11" s="75" t="s">
        <v>558</v>
      </c>
      <c r="I11" s="76" t="s">
        <v>581</v>
      </c>
      <c r="J11" s="76"/>
    </row>
    <row r="12" spans="1:10" ht="99" x14ac:dyDescent="0.2">
      <c r="A12" s="77"/>
      <c r="B12" s="77"/>
      <c r="C12" s="78" t="s">
        <v>97</v>
      </c>
      <c r="D12" s="79" t="s">
        <v>582</v>
      </c>
      <c r="E12" s="80" t="s">
        <v>583</v>
      </c>
      <c r="F12" s="81" t="s">
        <v>584</v>
      </c>
      <c r="G12" s="81" t="s">
        <v>557</v>
      </c>
      <c r="H12" s="81" t="s">
        <v>558</v>
      </c>
      <c r="I12" s="82" t="s">
        <v>585</v>
      </c>
      <c r="J12" s="82"/>
    </row>
    <row r="13" spans="1:10" ht="99" x14ac:dyDescent="0.2">
      <c r="A13" s="89">
        <v>4</v>
      </c>
      <c r="B13" s="84" t="s">
        <v>100</v>
      </c>
      <c r="C13" s="85" t="s">
        <v>101</v>
      </c>
      <c r="D13" s="84" t="s">
        <v>102</v>
      </c>
      <c r="E13" s="86" t="s">
        <v>586</v>
      </c>
      <c r="F13" s="87" t="s">
        <v>574</v>
      </c>
      <c r="G13" s="87" t="s">
        <v>557</v>
      </c>
      <c r="H13" s="87" t="s">
        <v>558</v>
      </c>
      <c r="I13" s="88" t="s">
        <v>587</v>
      </c>
      <c r="J13" s="88"/>
    </row>
    <row r="14" spans="1:10" x14ac:dyDescent="0.2">
      <c r="A14" s="90"/>
      <c r="B14" s="90"/>
      <c r="C14" s="90"/>
      <c r="D14" s="90"/>
      <c r="E14" s="90"/>
      <c r="F14" s="91"/>
      <c r="G14" s="91"/>
      <c r="H14" s="90"/>
      <c r="I14" s="145"/>
      <c r="J14" s="145"/>
    </row>
    <row r="15" spans="1:10" ht="63" x14ac:dyDescent="0.2">
      <c r="A15" s="55">
        <v>5</v>
      </c>
      <c r="B15" s="56" t="s">
        <v>104</v>
      </c>
      <c r="C15" s="61" t="s">
        <v>105</v>
      </c>
      <c r="D15" s="65" t="s">
        <v>106</v>
      </c>
      <c r="E15" s="63" t="s">
        <v>588</v>
      </c>
      <c r="F15" s="64" t="s">
        <v>574</v>
      </c>
      <c r="G15" s="64" t="s">
        <v>557</v>
      </c>
      <c r="H15" s="64" t="s">
        <v>558</v>
      </c>
      <c r="I15" s="65" t="s">
        <v>589</v>
      </c>
      <c r="J15" s="65"/>
    </row>
    <row r="16" spans="1:10" ht="54" x14ac:dyDescent="0.2">
      <c r="A16" s="58"/>
      <c r="B16" s="58"/>
      <c r="C16" s="72" t="s">
        <v>108</v>
      </c>
      <c r="D16" s="76" t="s">
        <v>109</v>
      </c>
      <c r="E16" s="74" t="s">
        <v>590</v>
      </c>
      <c r="F16" s="75" t="s">
        <v>574</v>
      </c>
      <c r="G16" s="75" t="s">
        <v>557</v>
      </c>
      <c r="H16" s="75" t="s">
        <v>558</v>
      </c>
      <c r="I16" s="76" t="s">
        <v>591</v>
      </c>
      <c r="J16" s="76"/>
    </row>
    <row r="17" spans="1:10" ht="54" x14ac:dyDescent="0.2">
      <c r="A17" s="58"/>
      <c r="B17" s="58"/>
      <c r="C17" s="67" t="s">
        <v>111</v>
      </c>
      <c r="D17" s="47" t="s">
        <v>112</v>
      </c>
      <c r="E17" s="69" t="s">
        <v>592</v>
      </c>
      <c r="F17" s="70" t="s">
        <v>574</v>
      </c>
      <c r="G17" s="70" t="s">
        <v>557</v>
      </c>
      <c r="H17" s="70" t="s">
        <v>558</v>
      </c>
      <c r="I17" s="47" t="s">
        <v>593</v>
      </c>
      <c r="J17" s="69"/>
    </row>
    <row r="18" spans="1:10" ht="135" x14ac:dyDescent="0.2">
      <c r="A18" s="92">
        <v>6</v>
      </c>
      <c r="B18" s="56" t="s">
        <v>114</v>
      </c>
      <c r="C18" s="61" t="s">
        <v>115</v>
      </c>
      <c r="D18" s="62" t="s">
        <v>116</v>
      </c>
      <c r="E18" s="63" t="s">
        <v>594</v>
      </c>
      <c r="F18" s="64" t="s">
        <v>574</v>
      </c>
      <c r="G18" s="64" t="s">
        <v>557</v>
      </c>
      <c r="H18" s="64" t="s">
        <v>558</v>
      </c>
      <c r="I18" s="65" t="s">
        <v>595</v>
      </c>
      <c r="J18" s="65"/>
    </row>
    <row r="19" spans="1:10" ht="99" x14ac:dyDescent="0.2">
      <c r="A19" s="58"/>
      <c r="B19" s="58"/>
      <c r="C19" s="72" t="s">
        <v>118</v>
      </c>
      <c r="D19" s="73" t="s">
        <v>596</v>
      </c>
      <c r="E19" s="74" t="s">
        <v>597</v>
      </c>
      <c r="F19" s="75" t="s">
        <v>584</v>
      </c>
      <c r="G19" s="75" t="s">
        <v>557</v>
      </c>
      <c r="H19" s="75" t="s">
        <v>558</v>
      </c>
      <c r="I19" s="76" t="s">
        <v>598</v>
      </c>
      <c r="J19" s="74"/>
    </row>
    <row r="20" spans="1:10" ht="99" x14ac:dyDescent="0.2">
      <c r="A20" s="58"/>
      <c r="B20" s="58"/>
      <c r="C20" s="72" t="s">
        <v>121</v>
      </c>
      <c r="D20" s="73" t="s">
        <v>599</v>
      </c>
      <c r="E20" s="74" t="s">
        <v>600</v>
      </c>
      <c r="F20" s="75" t="s">
        <v>584</v>
      </c>
      <c r="G20" s="75" t="s">
        <v>557</v>
      </c>
      <c r="H20" s="75" t="s">
        <v>558</v>
      </c>
      <c r="I20" s="76" t="s">
        <v>601</v>
      </c>
      <c r="J20" s="74"/>
    </row>
    <row r="21" spans="1:10" ht="99" x14ac:dyDescent="0.2">
      <c r="A21" s="58"/>
      <c r="B21" s="58"/>
      <c r="C21" s="72" t="s">
        <v>124</v>
      </c>
      <c r="D21" s="73" t="s">
        <v>602</v>
      </c>
      <c r="E21" s="74" t="s">
        <v>603</v>
      </c>
      <c r="F21" s="75" t="s">
        <v>584</v>
      </c>
      <c r="G21" s="75" t="s">
        <v>557</v>
      </c>
      <c r="H21" s="75" t="s">
        <v>558</v>
      </c>
      <c r="I21" s="76" t="s">
        <v>604</v>
      </c>
      <c r="J21" s="74"/>
    </row>
    <row r="22" spans="1:10" ht="144" x14ac:dyDescent="0.2">
      <c r="A22" s="58"/>
      <c r="B22" s="58"/>
      <c r="C22" s="67" t="s">
        <v>127</v>
      </c>
      <c r="D22" s="68" t="s">
        <v>128</v>
      </c>
      <c r="E22" s="69" t="s">
        <v>129</v>
      </c>
      <c r="F22" s="70" t="s">
        <v>605</v>
      </c>
      <c r="G22" s="70" t="s">
        <v>557</v>
      </c>
      <c r="H22" s="70" t="s">
        <v>558</v>
      </c>
      <c r="I22" s="47" t="s">
        <v>128</v>
      </c>
      <c r="J22" s="47" t="s">
        <v>606</v>
      </c>
    </row>
    <row r="23" spans="1:10" ht="90" x14ac:dyDescent="0.2">
      <c r="A23" s="58"/>
      <c r="B23" s="58"/>
      <c r="C23" s="72" t="s">
        <v>130</v>
      </c>
      <c r="D23" s="73" t="s">
        <v>131</v>
      </c>
      <c r="E23" s="74" t="s">
        <v>607</v>
      </c>
      <c r="F23" s="75" t="s">
        <v>608</v>
      </c>
      <c r="G23" s="75" t="s">
        <v>557</v>
      </c>
      <c r="H23" s="75" t="s">
        <v>558</v>
      </c>
      <c r="I23" s="76" t="s">
        <v>131</v>
      </c>
      <c r="J23" s="76" t="s">
        <v>609</v>
      </c>
    </row>
    <row r="24" spans="1:10" ht="135" x14ac:dyDescent="0.2">
      <c r="A24" s="58"/>
      <c r="B24" s="58"/>
      <c r="C24" s="67" t="s">
        <v>133</v>
      </c>
      <c r="D24" s="68" t="s">
        <v>134</v>
      </c>
      <c r="E24" s="69" t="s">
        <v>610</v>
      </c>
      <c r="F24" s="70" t="s">
        <v>608</v>
      </c>
      <c r="G24" s="70" t="s">
        <v>557</v>
      </c>
      <c r="H24" s="70" t="s">
        <v>558</v>
      </c>
      <c r="I24" s="47" t="s">
        <v>134</v>
      </c>
      <c r="J24" s="47" t="s">
        <v>611</v>
      </c>
    </row>
    <row r="25" spans="1:10" ht="162" x14ac:dyDescent="0.2">
      <c r="A25" s="92">
        <v>7</v>
      </c>
      <c r="B25" s="56" t="s">
        <v>136</v>
      </c>
      <c r="C25" s="61" t="s">
        <v>137</v>
      </c>
      <c r="D25" s="62" t="s">
        <v>138</v>
      </c>
      <c r="E25" s="63" t="s">
        <v>612</v>
      </c>
      <c r="F25" s="64" t="s">
        <v>613</v>
      </c>
      <c r="G25" s="64" t="s">
        <v>557</v>
      </c>
      <c r="H25" s="64" t="s">
        <v>558</v>
      </c>
      <c r="I25" s="65" t="s">
        <v>614</v>
      </c>
      <c r="J25" s="63"/>
    </row>
    <row r="26" spans="1:10" ht="217.5" customHeight="1" x14ac:dyDescent="0.2">
      <c r="A26" s="58"/>
      <c r="B26" s="58"/>
      <c r="C26" s="67" t="s">
        <v>140</v>
      </c>
      <c r="D26" s="68" t="s">
        <v>141</v>
      </c>
      <c r="E26" s="69" t="s">
        <v>615</v>
      </c>
      <c r="F26" s="70" t="s">
        <v>616</v>
      </c>
      <c r="G26" s="70" t="s">
        <v>557</v>
      </c>
      <c r="H26" s="70" t="s">
        <v>558</v>
      </c>
      <c r="I26" s="47" t="s">
        <v>617</v>
      </c>
      <c r="J26" s="69"/>
    </row>
    <row r="27" spans="1:10" ht="108" x14ac:dyDescent="0.2">
      <c r="A27" s="55">
        <v>8</v>
      </c>
      <c r="B27" s="56" t="s">
        <v>143</v>
      </c>
      <c r="C27" s="61" t="s">
        <v>144</v>
      </c>
      <c r="D27" s="62" t="s">
        <v>145</v>
      </c>
      <c r="E27" s="93" t="s">
        <v>618</v>
      </c>
      <c r="F27" s="64" t="s">
        <v>574</v>
      </c>
      <c r="G27" s="64" t="s">
        <v>557</v>
      </c>
      <c r="H27" s="64" t="s">
        <v>558</v>
      </c>
      <c r="I27" s="65" t="s">
        <v>619</v>
      </c>
      <c r="J27" s="65" t="s">
        <v>620</v>
      </c>
    </row>
    <row r="28" spans="1:10" ht="229.5" customHeight="1" x14ac:dyDescent="0.2">
      <c r="A28" s="58"/>
      <c r="B28" s="58"/>
      <c r="C28" s="72" t="s">
        <v>147</v>
      </c>
      <c r="D28" s="73" t="s">
        <v>148</v>
      </c>
      <c r="E28" s="94" t="s">
        <v>621</v>
      </c>
      <c r="F28" s="75" t="s">
        <v>574</v>
      </c>
      <c r="G28" s="75" t="s">
        <v>557</v>
      </c>
      <c r="H28" s="75" t="s">
        <v>558</v>
      </c>
      <c r="I28" s="76" t="s">
        <v>622</v>
      </c>
      <c r="J28" s="74"/>
    </row>
    <row r="29" spans="1:10" ht="108" x14ac:dyDescent="0.2">
      <c r="A29" s="58"/>
      <c r="B29" s="58"/>
      <c r="C29" s="67" t="s">
        <v>150</v>
      </c>
      <c r="D29" s="68" t="s">
        <v>623</v>
      </c>
      <c r="E29" s="95" t="s">
        <v>624</v>
      </c>
      <c r="F29" s="70" t="s">
        <v>625</v>
      </c>
      <c r="G29" s="70" t="s">
        <v>557</v>
      </c>
      <c r="H29" s="70" t="s">
        <v>558</v>
      </c>
      <c r="I29" s="47" t="s">
        <v>623</v>
      </c>
      <c r="J29" s="47" t="s">
        <v>626</v>
      </c>
    </row>
    <row r="30" spans="1:10" ht="126" x14ac:dyDescent="0.2">
      <c r="A30" s="55">
        <v>9</v>
      </c>
      <c r="B30" s="56" t="s">
        <v>153</v>
      </c>
      <c r="C30" s="61" t="s">
        <v>154</v>
      </c>
      <c r="D30" s="62" t="s">
        <v>155</v>
      </c>
      <c r="E30" s="93" t="s">
        <v>627</v>
      </c>
      <c r="F30" s="64" t="s">
        <v>628</v>
      </c>
      <c r="G30" s="64" t="s">
        <v>557</v>
      </c>
      <c r="H30" s="64" t="s">
        <v>558</v>
      </c>
      <c r="I30" s="65" t="s">
        <v>155</v>
      </c>
      <c r="J30" s="65" t="s">
        <v>629</v>
      </c>
    </row>
    <row r="31" spans="1:10" ht="117" x14ac:dyDescent="0.2">
      <c r="A31" s="58"/>
      <c r="B31" s="58"/>
      <c r="C31" s="72" t="s">
        <v>157</v>
      </c>
      <c r="D31" s="73" t="s">
        <v>158</v>
      </c>
      <c r="E31" s="74" t="s">
        <v>630</v>
      </c>
      <c r="F31" s="75" t="s">
        <v>631</v>
      </c>
      <c r="G31" s="75" t="s">
        <v>557</v>
      </c>
      <c r="H31" s="75" t="s">
        <v>558</v>
      </c>
      <c r="I31" s="76" t="s">
        <v>158</v>
      </c>
      <c r="J31" s="76" t="s">
        <v>632</v>
      </c>
    </row>
    <row r="32" spans="1:10" ht="117" x14ac:dyDescent="0.2">
      <c r="A32" s="58"/>
      <c r="B32" s="58"/>
      <c r="C32" s="72" t="s">
        <v>160</v>
      </c>
      <c r="D32" s="73" t="s">
        <v>161</v>
      </c>
      <c r="E32" s="74" t="s">
        <v>633</v>
      </c>
      <c r="F32" s="75" t="s">
        <v>634</v>
      </c>
      <c r="G32" s="75" t="s">
        <v>557</v>
      </c>
      <c r="H32" s="75" t="s">
        <v>558</v>
      </c>
      <c r="I32" s="76" t="s">
        <v>161</v>
      </c>
      <c r="J32" s="76" t="s">
        <v>635</v>
      </c>
    </row>
    <row r="33" spans="1:10" ht="108" x14ac:dyDescent="0.2">
      <c r="A33" s="58"/>
      <c r="B33" s="58"/>
      <c r="C33" s="67" t="s">
        <v>163</v>
      </c>
      <c r="D33" s="68" t="s">
        <v>164</v>
      </c>
      <c r="E33" s="69" t="s">
        <v>636</v>
      </c>
      <c r="F33" s="70" t="s">
        <v>637</v>
      </c>
      <c r="G33" s="70" t="s">
        <v>557</v>
      </c>
      <c r="H33" s="70" t="s">
        <v>558</v>
      </c>
      <c r="I33" s="47" t="s">
        <v>164</v>
      </c>
      <c r="J33" s="47" t="s">
        <v>638</v>
      </c>
    </row>
    <row r="34" spans="1:10" ht="81" x14ac:dyDescent="0.2">
      <c r="A34" s="96">
        <v>10</v>
      </c>
      <c r="B34" s="56" t="s">
        <v>166</v>
      </c>
      <c r="C34" s="61" t="s">
        <v>167</v>
      </c>
      <c r="D34" s="62" t="s">
        <v>168</v>
      </c>
      <c r="E34" s="63" t="s">
        <v>639</v>
      </c>
      <c r="F34" s="64" t="s">
        <v>640</v>
      </c>
      <c r="G34" s="64" t="s">
        <v>557</v>
      </c>
      <c r="H34" s="64" t="s">
        <v>558</v>
      </c>
      <c r="I34" s="65" t="s">
        <v>641</v>
      </c>
      <c r="J34" s="65" t="s">
        <v>642</v>
      </c>
    </row>
    <row r="35" spans="1:10" ht="171" x14ac:dyDescent="0.2">
      <c r="A35" s="58"/>
      <c r="B35" s="58"/>
      <c r="C35" s="67" t="s">
        <v>170</v>
      </c>
      <c r="D35" s="68" t="s">
        <v>171</v>
      </c>
      <c r="E35" s="69" t="s">
        <v>643</v>
      </c>
      <c r="F35" s="70" t="s">
        <v>644</v>
      </c>
      <c r="G35" s="70" t="s">
        <v>557</v>
      </c>
      <c r="H35" s="70" t="s">
        <v>558</v>
      </c>
      <c r="I35" s="47" t="s">
        <v>645</v>
      </c>
      <c r="J35" s="47" t="s">
        <v>646</v>
      </c>
    </row>
    <row r="36" spans="1:10" ht="63" x14ac:dyDescent="0.2">
      <c r="A36" s="77"/>
      <c r="B36" s="77"/>
      <c r="C36" s="97" t="s">
        <v>173</v>
      </c>
      <c r="D36" s="79" t="s">
        <v>174</v>
      </c>
      <c r="E36" s="98" t="s">
        <v>647</v>
      </c>
      <c r="F36" s="81" t="s">
        <v>648</v>
      </c>
      <c r="G36" s="81" t="s">
        <v>557</v>
      </c>
      <c r="H36" s="81" t="s">
        <v>558</v>
      </c>
      <c r="I36" s="82" t="s">
        <v>649</v>
      </c>
      <c r="J36" s="82"/>
    </row>
    <row r="37" spans="1:10" ht="243" x14ac:dyDescent="0.2">
      <c r="A37" s="89">
        <v>11</v>
      </c>
      <c r="B37" s="84" t="s">
        <v>176</v>
      </c>
      <c r="C37" s="85" t="s">
        <v>177</v>
      </c>
      <c r="D37" s="84" t="s">
        <v>178</v>
      </c>
      <c r="E37" s="99" t="s">
        <v>650</v>
      </c>
      <c r="F37" s="87" t="s">
        <v>651</v>
      </c>
      <c r="G37" s="87" t="s">
        <v>557</v>
      </c>
      <c r="H37" s="87" t="s">
        <v>558</v>
      </c>
      <c r="I37" s="88" t="s">
        <v>178</v>
      </c>
      <c r="J37" s="100" t="s">
        <v>652</v>
      </c>
    </row>
    <row r="38" spans="1:10" ht="33.75" customHeight="1" x14ac:dyDescent="0.2">
      <c r="A38" s="146">
        <v>12</v>
      </c>
      <c r="B38" s="147" t="s">
        <v>180</v>
      </c>
      <c r="C38" s="148" t="s">
        <v>181</v>
      </c>
      <c r="D38" s="138" t="s">
        <v>182</v>
      </c>
      <c r="E38" s="149" t="s">
        <v>653</v>
      </c>
      <c r="F38" s="137" t="s">
        <v>574</v>
      </c>
      <c r="G38" s="137" t="s">
        <v>557</v>
      </c>
      <c r="H38" s="137" t="s">
        <v>558</v>
      </c>
      <c r="I38" s="138" t="s">
        <v>654</v>
      </c>
      <c r="J38" s="139"/>
    </row>
    <row r="39" spans="1:10" ht="58.5" customHeight="1" x14ac:dyDescent="0.2">
      <c r="A39" s="146"/>
      <c r="B39" s="147"/>
      <c r="C39" s="148"/>
      <c r="D39" s="138"/>
      <c r="E39" s="149"/>
      <c r="F39" s="137"/>
      <c r="G39" s="137"/>
      <c r="H39" s="137"/>
      <c r="I39" s="138"/>
      <c r="J39" s="139"/>
    </row>
    <row r="40" spans="1:10" ht="12.75" customHeight="1" x14ac:dyDescent="0.2">
      <c r="A40" s="140"/>
      <c r="B40" s="140"/>
      <c r="C40" s="141" t="s">
        <v>184</v>
      </c>
      <c r="D40" s="120" t="s">
        <v>185</v>
      </c>
      <c r="E40" s="142" t="s">
        <v>655</v>
      </c>
      <c r="F40" s="136" t="s">
        <v>574</v>
      </c>
      <c r="G40" s="136" t="s">
        <v>557</v>
      </c>
      <c r="H40" s="70" t="s">
        <v>558</v>
      </c>
      <c r="I40" s="47" t="s">
        <v>656</v>
      </c>
      <c r="J40" s="47"/>
    </row>
    <row r="41" spans="1:10" ht="35.25" customHeight="1" x14ac:dyDescent="0.2">
      <c r="A41" s="140"/>
      <c r="B41" s="140"/>
      <c r="C41" s="141"/>
      <c r="D41" s="120"/>
      <c r="E41" s="142"/>
      <c r="F41" s="136"/>
      <c r="G41" s="136"/>
      <c r="H41" s="58"/>
      <c r="I41" s="60"/>
      <c r="J41" s="60"/>
    </row>
  </sheetData>
  <sheetProtection selectLockedCells="1" selectUnlockedCells="1"/>
  <mergeCells count="21">
    <mergeCell ref="F38:F39"/>
    <mergeCell ref="F40:F41"/>
    <mergeCell ref="A2:J2"/>
    <mergeCell ref="A3:B3"/>
    <mergeCell ref="C3:D3"/>
    <mergeCell ref="I14:J14"/>
    <mergeCell ref="A38:A39"/>
    <mergeCell ref="B38:B39"/>
    <mergeCell ref="C38:C39"/>
    <mergeCell ref="D38:D39"/>
    <mergeCell ref="E38:E39"/>
    <mergeCell ref="G40:G41"/>
    <mergeCell ref="G38:G39"/>
    <mergeCell ref="H38:H39"/>
    <mergeCell ref="I38:I39"/>
    <mergeCell ref="J38:J39"/>
    <mergeCell ref="A40:A41"/>
    <mergeCell ref="B40:B41"/>
    <mergeCell ref="C40:C41"/>
    <mergeCell ref="D40:D41"/>
    <mergeCell ref="E40:E41"/>
  </mergeCells>
  <pageMargins left="0.7" right="0.7" top="0.75" bottom="0.75"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DATI_IND_SINT</vt:lpstr>
      <vt:lpstr>INDICATORI_SINTETICI</vt:lpstr>
      <vt:lpstr>INDICATORI_ANALITICI_ENTRATA</vt:lpstr>
      <vt:lpstr>INDICATORI_ANALITICI_USCITA</vt:lpstr>
      <vt:lpstr>QUADRO_SINOTTICO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Bonomelli</dc:creator>
  <cp:lastModifiedBy>Debora Bonomelli</cp:lastModifiedBy>
  <dcterms:created xsi:type="dcterms:W3CDTF">2022-03-11T11:01:09Z</dcterms:created>
  <dcterms:modified xsi:type="dcterms:W3CDTF">2025-06-08T15:08:58Z</dcterms:modified>
</cp:coreProperties>
</file>