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mc:AlternateContent xmlns:mc="http://schemas.openxmlformats.org/markup-compatibility/2006">
    <mc:Choice Requires="x15">
      <x15ac:absPath xmlns:x15ac="http://schemas.microsoft.com/office/spreadsheetml/2010/11/ac" url="Z:\_AFFARIGEN\SEGRETERIA\AMMINISTRAZIONE TRASPARENTE\AREE AMMINISTRAZIONE TRASPARENTE\.... DA SOSTITUIRE\indicatori\"/>
    </mc:Choice>
  </mc:AlternateContent>
  <xr:revisionPtr revIDLastSave="0" documentId="8_{30C8A547-E463-4439-8AA8-D85D79828C2B}" xr6:coauthVersionLast="47" xr6:coauthVersionMax="47" xr10:uidLastSave="{00000000-0000-0000-0000-000000000000}"/>
  <bookViews>
    <workbookView xWindow="-120" yWindow="-120" windowWidth="29040" windowHeight="15840" tabRatio="500" firstSheet="1" activeTab="1"/>
  </bookViews>
  <sheets>
    <sheet name="DATI_IND_SINT" sheetId="1" state="hidden" r:id="rId1"/>
    <sheet name="INDICATORI_SINTETICI" sheetId="2" r:id="rId2"/>
    <sheet name="INDICATORI_ANALITICI_ENTRATA" sheetId="3" r:id="rId3"/>
    <sheet name="INDICATORI_ANALITICI_USCITA" sheetId="4" r:id="rId4"/>
    <sheet name="QUADRO_SINOTTICO"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4" i="2" l="1"/>
  <c r="F54" i="2"/>
  <c r="G54" i="2"/>
  <c r="D13" i="3"/>
  <c r="E13" i="3"/>
  <c r="F13" i="3"/>
  <c r="G13" i="3"/>
  <c r="D20" i="3"/>
  <c r="E20" i="3"/>
  <c r="F20" i="3"/>
  <c r="G20" i="3"/>
  <c r="D27" i="3"/>
  <c r="E27" i="3"/>
  <c r="F27" i="3"/>
  <c r="G27" i="3"/>
  <c r="D34" i="3"/>
  <c r="E34" i="3"/>
  <c r="F34" i="3"/>
  <c r="G34" i="3"/>
  <c r="G54" i="3" s="1"/>
  <c r="D40" i="3"/>
  <c r="E40" i="3"/>
  <c r="F40" i="3"/>
  <c r="G40" i="3"/>
  <c r="D46" i="3"/>
  <c r="E46" i="3"/>
  <c r="E54" i="3" s="1"/>
  <c r="F46" i="3"/>
  <c r="G46" i="3"/>
  <c r="D49" i="3"/>
  <c r="E49" i="3"/>
  <c r="F49" i="3"/>
  <c r="G49" i="3"/>
  <c r="D53" i="3"/>
  <c r="D54" i="3" s="1"/>
  <c r="E53" i="3"/>
  <c r="F53" i="3"/>
  <c r="F54" i="3" s="1"/>
  <c r="G53" i="3"/>
  <c r="D21" i="4"/>
  <c r="E21" i="4"/>
  <c r="G21" i="4"/>
  <c r="H21" i="4"/>
  <c r="I21" i="4"/>
  <c r="J21" i="4"/>
  <c r="K21" i="4"/>
  <c r="L21" i="4"/>
  <c r="D25" i="4"/>
  <c r="E25" i="4"/>
  <c r="G25" i="4"/>
  <c r="H25" i="4"/>
  <c r="I25" i="4"/>
  <c r="J25" i="4"/>
  <c r="K25" i="4"/>
  <c r="L25" i="4"/>
  <c r="D29" i="4"/>
  <c r="E29" i="4"/>
  <c r="G29" i="4"/>
  <c r="H29" i="4"/>
  <c r="I29" i="4"/>
  <c r="J29" i="4"/>
  <c r="K29" i="4"/>
  <c r="L29" i="4"/>
  <c r="D37" i="4"/>
  <c r="E37" i="4"/>
  <c r="G37" i="4"/>
  <c r="H37" i="4"/>
  <c r="I37" i="4"/>
  <c r="J37" i="4"/>
  <c r="K37" i="4"/>
  <c r="L37" i="4"/>
  <c r="D41" i="4"/>
  <c r="E41" i="4"/>
  <c r="G41" i="4"/>
  <c r="H41" i="4"/>
  <c r="I41" i="4"/>
  <c r="J41" i="4"/>
  <c r="K41" i="4"/>
  <c r="L41" i="4"/>
  <c r="D45" i="4"/>
  <c r="E45" i="4"/>
  <c r="G45" i="4"/>
  <c r="H45" i="4"/>
  <c r="I45" i="4"/>
  <c r="J45" i="4"/>
  <c r="K45" i="4"/>
  <c r="L45" i="4"/>
  <c r="D48" i="4"/>
  <c r="E48" i="4"/>
  <c r="G48" i="4"/>
  <c r="H48" i="4"/>
  <c r="I48" i="4"/>
  <c r="J48" i="4"/>
  <c r="K48" i="4"/>
  <c r="L48" i="4"/>
  <c r="D52" i="4"/>
  <c r="E52" i="4"/>
  <c r="G52" i="4"/>
  <c r="H52" i="4"/>
  <c r="I52" i="4"/>
  <c r="J52" i="4"/>
  <c r="K52" i="4"/>
  <c r="L52" i="4"/>
  <c r="D62" i="4"/>
  <c r="E62" i="4"/>
  <c r="G62" i="4"/>
  <c r="H62" i="4"/>
  <c r="I62" i="4"/>
  <c r="J62" i="4"/>
  <c r="K62" i="4"/>
  <c r="L62" i="4"/>
  <c r="D69" i="4"/>
  <c r="E69" i="4"/>
  <c r="G69" i="4"/>
  <c r="H69" i="4"/>
  <c r="I69" i="4"/>
  <c r="J69" i="4"/>
  <c r="K69" i="4"/>
  <c r="L69" i="4"/>
  <c r="D73" i="4"/>
  <c r="E73" i="4"/>
  <c r="G73" i="4"/>
  <c r="H73" i="4"/>
  <c r="I73" i="4"/>
  <c r="J73" i="4"/>
  <c r="K73" i="4"/>
  <c r="L73" i="4"/>
  <c r="D84" i="4"/>
  <c r="E84" i="4"/>
  <c r="G84" i="4"/>
  <c r="H84" i="4"/>
  <c r="I84" i="4"/>
  <c r="J84" i="4"/>
  <c r="K84" i="4"/>
  <c r="L84" i="4"/>
  <c r="D93" i="4"/>
  <c r="E93" i="4"/>
  <c r="G93" i="4"/>
  <c r="H93" i="4"/>
  <c r="I93" i="4"/>
  <c r="J93" i="4"/>
  <c r="K93" i="4"/>
  <c r="L93" i="4"/>
  <c r="D99" i="4"/>
  <c r="E99" i="4"/>
  <c r="G99" i="4"/>
  <c r="H99" i="4"/>
  <c r="I99" i="4"/>
  <c r="J99" i="4"/>
  <c r="K99" i="4"/>
  <c r="L99" i="4"/>
  <c r="D104" i="4"/>
  <c r="E104" i="4"/>
  <c r="G104" i="4"/>
  <c r="H104" i="4"/>
  <c r="I104" i="4"/>
  <c r="J104" i="4"/>
  <c r="K104" i="4"/>
  <c r="L104" i="4"/>
  <c r="D108" i="4"/>
  <c r="E108" i="4"/>
  <c r="G108" i="4"/>
  <c r="H108" i="4"/>
  <c r="I108" i="4"/>
  <c r="J108" i="4"/>
  <c r="K108" i="4"/>
  <c r="L108" i="4"/>
  <c r="D111" i="4"/>
  <c r="E111" i="4"/>
  <c r="G111" i="4"/>
  <c r="H111" i="4"/>
  <c r="I111" i="4"/>
  <c r="J111" i="4"/>
  <c r="K111" i="4"/>
  <c r="L111" i="4"/>
  <c r="D114" i="4"/>
  <c r="E114" i="4"/>
  <c r="G114" i="4"/>
  <c r="H114" i="4"/>
  <c r="I114" i="4"/>
  <c r="J114" i="4"/>
  <c r="K114" i="4"/>
  <c r="L114" i="4"/>
  <c r="D117" i="4"/>
  <c r="E117" i="4"/>
  <c r="G117" i="4"/>
  <c r="H117" i="4"/>
  <c r="I117" i="4"/>
  <c r="J117" i="4"/>
  <c r="K117" i="4"/>
  <c r="L117" i="4"/>
  <c r="D122" i="4"/>
  <c r="E122" i="4"/>
  <c r="G122" i="4"/>
  <c r="H122" i="4"/>
  <c r="I122" i="4"/>
  <c r="J122" i="4"/>
  <c r="K122" i="4"/>
  <c r="L122" i="4"/>
  <c r="D126" i="4"/>
  <c r="E126" i="4"/>
  <c r="G126" i="4"/>
  <c r="H126" i="4"/>
  <c r="I126" i="4"/>
  <c r="J126" i="4"/>
  <c r="K126" i="4"/>
  <c r="L126" i="4"/>
  <c r="D129" i="4"/>
  <c r="E129" i="4"/>
  <c r="G129" i="4"/>
  <c r="H129" i="4"/>
  <c r="I129" i="4"/>
  <c r="J129" i="4"/>
  <c r="K129" i="4"/>
  <c r="L129" i="4"/>
  <c r="D133" i="4"/>
  <c r="E133" i="4"/>
  <c r="G133" i="4"/>
  <c r="H133" i="4"/>
  <c r="I133" i="4"/>
  <c r="J133" i="4"/>
  <c r="K133" i="4"/>
  <c r="L133" i="4"/>
  <c r="E9" i="2"/>
  <c r="F9" i="2"/>
  <c r="G9" i="2"/>
  <c r="E11" i="2"/>
  <c r="F11" i="2"/>
  <c r="G11" i="2"/>
  <c r="E12" i="2"/>
  <c r="F12" i="2"/>
  <c r="G12" i="2"/>
  <c r="E13" i="2"/>
  <c r="F13" i="2"/>
  <c r="G13" i="2"/>
  <c r="E14" i="2"/>
  <c r="F14" i="2"/>
  <c r="G14" i="2"/>
  <c r="E16" i="2"/>
  <c r="F16" i="2"/>
  <c r="G16" i="2"/>
  <c r="E17" i="2"/>
  <c r="F17" i="2"/>
  <c r="G17" i="2"/>
  <c r="E18" i="2"/>
  <c r="F18" i="2"/>
  <c r="G18" i="2"/>
  <c r="E19" i="2"/>
  <c r="F19" i="2"/>
  <c r="G19" i="2"/>
  <c r="E21" i="2"/>
  <c r="F21" i="2"/>
  <c r="G21" i="2"/>
  <c r="E23" i="2"/>
  <c r="F23" i="2"/>
  <c r="G23" i="2"/>
  <c r="E24" i="2"/>
  <c r="F24" i="2"/>
  <c r="G24" i="2"/>
  <c r="E25" i="2"/>
  <c r="F25" i="2"/>
  <c r="G25" i="2"/>
  <c r="E27" i="2"/>
  <c r="F27" i="2"/>
  <c r="G27" i="2"/>
  <c r="E28" i="2"/>
  <c r="F28" i="2"/>
  <c r="G28" i="2"/>
  <c r="E29" i="2"/>
  <c r="F29" i="2"/>
  <c r="G29" i="2"/>
  <c r="E30" i="2"/>
  <c r="F30" i="2"/>
  <c r="G30" i="2"/>
  <c r="E31" i="2"/>
  <c r="F31" i="2"/>
  <c r="G31" i="2"/>
  <c r="E32" i="2"/>
  <c r="F32" i="2"/>
  <c r="G32" i="2"/>
  <c r="E33" i="2"/>
  <c r="F33" i="2"/>
  <c r="G33" i="2"/>
  <c r="E35" i="2"/>
  <c r="F35" i="2"/>
  <c r="G35" i="2"/>
  <c r="E36" i="2"/>
  <c r="F36" i="2"/>
  <c r="G36" i="2"/>
  <c r="E38" i="2"/>
  <c r="F38" i="2"/>
  <c r="G38" i="2"/>
  <c r="E39" i="2"/>
  <c r="F39" i="2"/>
  <c r="G39" i="2"/>
  <c r="E40" i="2"/>
  <c r="F40" i="2"/>
  <c r="G40" i="2"/>
  <c r="E42" i="2"/>
  <c r="F42" i="2"/>
  <c r="G42" i="2"/>
  <c r="E43" i="2"/>
  <c r="F43" i="2"/>
  <c r="G43" i="2"/>
  <c r="E44" i="2"/>
  <c r="F44" i="2"/>
  <c r="G44" i="2"/>
  <c r="E45" i="2"/>
  <c r="F45" i="2"/>
  <c r="G45" i="2"/>
  <c r="E47" i="2"/>
  <c r="F47" i="2"/>
  <c r="G47" i="2"/>
  <c r="E48" i="2"/>
  <c r="F48" i="2"/>
  <c r="G48" i="2"/>
  <c r="E49" i="2"/>
  <c r="F49" i="2"/>
  <c r="G49" i="2"/>
  <c r="E51" i="2"/>
  <c r="F51" i="2"/>
  <c r="G51" i="2"/>
  <c r="E53" i="2"/>
  <c r="F53" i="2"/>
  <c r="G53" i="2"/>
</calcChain>
</file>

<file path=xl/sharedStrings.xml><?xml version="1.0" encoding="utf-8"?>
<sst xmlns="http://schemas.openxmlformats.org/spreadsheetml/2006/main" count="907" uniqueCount="672">
  <si>
    <t>COD</t>
  </si>
  <si>
    <t>NUM_01</t>
  </si>
  <si>
    <t>NUM_02</t>
  </si>
  <si>
    <t>NUM_03</t>
  </si>
  <si>
    <t>ORD.</t>
  </si>
  <si>
    <t>DESCRIZIONE</t>
  </si>
  <si>
    <t>ANNO 1</t>
  </si>
  <si>
    <t>ANNO 2</t>
  </si>
  <si>
    <t>ANNO 3</t>
  </si>
  <si>
    <t>Disavanzo iscritto in spesa</t>
  </si>
  <si>
    <t>Stanziamenti competenza uscita Titolo 1 Macroaggr. 1</t>
  </si>
  <si>
    <t>Stanziamenti competenza uscita Titolo 1 Macroaggr. 7</t>
  </si>
  <si>
    <t>Stanziamenti competenza uscita Titolo 4</t>
  </si>
  <si>
    <t>Stanziamenti competenza su pdc 1.02.01.01.000 IRAP</t>
  </si>
  <si>
    <t>FPV Entrata Titolo 1 Macroaggregato 1</t>
  </si>
  <si>
    <t>FPV Spesa Titolo 1 Macoraggregato 1</t>
  </si>
  <si>
    <t>Stanziamenti competenza entrata Titolo 1, 2, 3</t>
  </si>
  <si>
    <t>Media accertamenti Tit.1-2-3 nei tre esercizi precedenti</t>
  </si>
  <si>
    <t>Media incassi Tit.1-2-3 nei tre esercizi precedenti</t>
  </si>
  <si>
    <t>Stanziamenti di cassa entrata Titolo 1, 2, 3</t>
  </si>
  <si>
    <t>Media accertamenti pdc E.1.01.00.00.000 (Tributi) - E.1.01.04.00.000 (Compart.tributi) + E.3.00.00.00.000 (Entr. extratrib.) nei tre esercizi precedenti</t>
  </si>
  <si>
    <t>Media incassi pdc E.1.01.00.00.000 (Tributi) - E.1.01.04.00.000 (Compart.tributi) + E.3.00.00.00.000 (Entr. extratrib.) nei tre esercizi precedenti</t>
  </si>
  <si>
    <t>Stanziamenti competenza uscita Titolo 1</t>
  </si>
  <si>
    <t>Spesa personale fisso (pdc 1.01.01.01.004, 1.01.01.01.008) + Straordinario (pdc 1.01.01.01.003, 1.01.01.01.007)</t>
  </si>
  <si>
    <t>Spesa personale flessibile (pdc 1.03.02.10.000, 1.03.02.12.000)</t>
  </si>
  <si>
    <t>Popolazione residente al 01.01</t>
  </si>
  <si>
    <t>Stanziamenti (pdc U.1.03.02.15.000 'Contratti di servizio pubblico' + pdc U.1.04.03.01.000 'Trasferimenti correnti a imprese controllate' + pdc U.1.04.03.02.000 'Trasferimenti correnti a altre imprese partecipate' al netto FPV</t>
  </si>
  <si>
    <t>Stanziamenti competenza uscita Titolo 1 al netto FPV</t>
  </si>
  <si>
    <t>Stanziamenti Interessi passivi su anticipazioni di tesoreria (pdc 1.07.06.04.000)</t>
  </si>
  <si>
    <t>Stanziamenti Interessi di mora (pdc 1.07.06.02.000)</t>
  </si>
  <si>
    <t>Stanziamenti a competenza Investimenti fissi lordi e acquisto di terreni al netto FPV</t>
  </si>
  <si>
    <t>Stanziamenti a competenza Contributi agli investimenti al netto FPV</t>
  </si>
  <si>
    <t>Stanziamenti a competenza titolo 1 e 2 al netto FPV</t>
  </si>
  <si>
    <t>Stanziamenti a competenza entrata titolo 5</t>
  </si>
  <si>
    <t>Stanziamenti a competenza uscita titolo 3</t>
  </si>
  <si>
    <t>Stanziamenti accensione prestiti (escluse anticipazioni, escussioni garanzie e rinegoziazioni)</t>
  </si>
  <si>
    <t>Stanziamento di cassa per acquisto beni e servizi</t>
  </si>
  <si>
    <t>Stanziamenti di cassa Investimenti fissi lordi e acquisto di terreni</t>
  </si>
  <si>
    <t>Stanziamento competenza per acquisto beni e servizi</t>
  </si>
  <si>
    <t>Residui su acquisto beni e servizi</t>
  </si>
  <si>
    <t>Residui su Investimenti fissi lordi e acquisto di terreni</t>
  </si>
  <si>
    <t>Stanziamenti di cassa per trasferimenti e contributi ad amministrazioni pubbliche</t>
  </si>
  <si>
    <t>Stanziamenti a competenza trasferimenti e contributi ad amministrazioni pubbliche al netto FPV</t>
  </si>
  <si>
    <t>Residui trasferimenti e contributi ad amministrazioni pubbliche</t>
  </si>
  <si>
    <t>Debito da finanziamento al 31 dicembre anno precedente</t>
  </si>
  <si>
    <t>Contributi agli investimenti direttamente destinati al rimborso di prestiti da amm. pubbl.</t>
  </si>
  <si>
    <t>Trasferimenti in conto capitale per assunzione di debiti dell'amministrazione da parte di amm. pubbl.</t>
  </si>
  <si>
    <t>Trasferimenti in conto capitale da parte di amm. pubbl per cancellazione di debiti dell'amministrazione</t>
  </si>
  <si>
    <t>Debito da finanziamento al 31 dicembre</t>
  </si>
  <si>
    <t>Avanzo di amministrazione presunto</t>
  </si>
  <si>
    <t>Quota libera di parte corrente dell'avanzo presunto</t>
  </si>
  <si>
    <t>Quota libera di parte capitale dell'avanzo presunto</t>
  </si>
  <si>
    <t>Quota accantonata dell'avanzo presunto</t>
  </si>
  <si>
    <t>Quota vincolata dell'avanzo presunto</t>
  </si>
  <si>
    <t>Disavanzo di amministrazione (lettera E allegato risultato amministrazione)</t>
  </si>
  <si>
    <t>Patrimonio netto</t>
  </si>
  <si>
    <t>Disavanzo da debito autorizzato e non contratto</t>
  </si>
  <si>
    <t>FPV (corr. e cap.) in entrata</t>
  </si>
  <si>
    <t>Quota parte FPV entrata (corr e cap.) non utilizzata e rinviata agli esercizi succ.</t>
  </si>
  <si>
    <t>Stanziamenti entrate per conto terzi e partite di giro</t>
  </si>
  <si>
    <t>Stanziamenti uscite per conto terzi e partite di giro</t>
  </si>
  <si>
    <t>Utilizzo fondo anticipazioni di liquidità</t>
  </si>
  <si>
    <t>Fondo crediti dubbia esigibilità di parte corrente</t>
  </si>
  <si>
    <t>Trasferimenti in conto capitale per ripiano disavanzi pregressi</t>
  </si>
  <si>
    <t>Allegato n. 1-a</t>
  </si>
  <si>
    <t>Piano degli indicatori di bilancio</t>
  </si>
  <si>
    <t>DES</t>
  </si>
  <si>
    <t>Indicatori sintetici</t>
  </si>
  <si>
    <t>TIPOLOGIA INDICATORE</t>
  </si>
  <si>
    <t>DEFINIZIONE</t>
  </si>
  <si>
    <r>
      <rPr>
        <b/>
        <sz val="10"/>
        <rFont val="Arial"/>
        <family val="2"/>
      </rPr>
      <t xml:space="preserve">VALORE INDICATORE </t>
    </r>
    <r>
      <rPr>
        <sz val="10"/>
        <rFont val="Arial"/>
        <family val="2"/>
      </rPr>
      <t>(indicare tante colonne quanti sono gli eserci considerati nel bilancio di previsione) (dati percentuali)</t>
    </r>
  </si>
  <si>
    <t>AA</t>
  </si>
  <si>
    <t>Rigidità strutturale di bilancio</t>
  </si>
  <si>
    <t>1.1</t>
  </si>
  <si>
    <t>Incidenza spese rigide (disavanzo, personale e debito) su entrate correnti</t>
  </si>
  <si>
    <t>[Disavanzo iscritto in spesa + Stanziamenti competenza (Macroaggregati 1.1 "Redditi di lavoro dipendente" + 1.7 "Interessi passivi" + Titolo 4 "Rimborso prestiti" + "IRAP" [pdc U.1.02.01.01] – FPV entrata concernente il Macroaggregato 1.1 + FPV spesa concernente il Macroaggregato 1.1)] / (Stanziamenti di competenza dei primi tre titoli delle Entrate e trasferimenti in conto capitale per ripiano disavanzi pregressi)</t>
  </si>
  <si>
    <t>Entrate correnti</t>
  </si>
  <si>
    <t>2.1</t>
  </si>
  <si>
    <t>Indicatore di realizzazione delle previsioni di competenza concernenti le entrate correnti</t>
  </si>
  <si>
    <t>Media accertamenti primi tre titoli di entrata nei tre esercizi precedenti / Stanziamenti di competenza dei primi tre titoli delle "Entrate correnti" (4)</t>
  </si>
  <si>
    <t>2.2</t>
  </si>
  <si>
    <t>Indicatore di realizzazione delle previsioni di cassa corrente</t>
  </si>
  <si>
    <t>Media incassi primi tre titoli di entrata nei tre esercizi precedenti / Stanziamenti di cassa dei primi tre titoli delle "Entrate correnti" (4)</t>
  </si>
  <si>
    <t>2.3</t>
  </si>
  <si>
    <t>Indicatore di realizzazione delle previsioni di competenza concernenti le entrate proprie</t>
  </si>
  <si>
    <t>Media accertamenti nei tre esercizi precedenti (pdc E.1.01.00.00.000 "Tributi" – "Compartecipazioni di tributi" E.1.01.04.00.000 + E.3.00.00.00.000 "Entrate extratributarie") / Stanziamenti di competenza dei primi tre titoli delle "Entrate correnti" (4)</t>
  </si>
  <si>
    <t>2.4</t>
  </si>
  <si>
    <t>Indicatore di realizzazione delle previsioni di cassa concernenti le entrate proprie</t>
  </si>
  <si>
    <t>Media incassi  nei tre esercizi precedenti (pdc E.1.01.00.00.000 "Tributi" – "Compartecipazioni di tributi" E.1.01.04.00.000 + E.3.00.00.00.000 "Entrate extratributarie") / Stanziamenti di cassa dei primi tre titoli delle "Entrate correnti" (4)</t>
  </si>
  <si>
    <t>Spese di personale</t>
  </si>
  <si>
    <t>3.1</t>
  </si>
  <si>
    <t>Incidenza spesa personale sulla spesa corrente (Indicatore di equilibrio economico-finanziario)</t>
  </si>
  <si>
    <t>Stanziamenti di competenza (Macroaggregato 1.1 + IRAP [pdc U.1.02.01.01] – FPV entrata concernente il Macroaggregato 1.1 + FPV spesa concernente il Macroaggregato 1.1) /
Stanziamenti competenza (Spesa corrente – FCDE corrente – FPV di entrata concernente il Macroaggregato 1.1 + FPV spesa concernente il Macroaggregato 1.1)</t>
  </si>
  <si>
    <t>3.2</t>
  </si>
  <si>
    <t>Incidenza del salario accessorio ed incentivante rispetto al totale della spesa di personale
Indica il peso delle componenti afferenti la contrattazione decentrata dell'ente rispetto al totale dei redditi da lavoro</t>
  </si>
  <si>
    <t>Stanziamenti di competenza (pdc 1.01.01.004 + 1.01.01.008 "indennità e altri compensi al personale a tempo indeterminato e determinato"+ pdc 1.01.01.003 + 1.01.01.007 "straordinario al personale a tempo indeterminato e determinato" + FPV in uscita concernente il Macroaggregato 1.1  – FPV di entrata concernente il Macroaggregato 1.1) / Stanziamenti di competenza (Macroaggregato 1.1 + pdc 1.02.01.01 "IRAP"– FPV di entrata concernente il Macroaggregato 1.1 + FPV spesa concernente il Macroaggregato 1.1)</t>
  </si>
  <si>
    <t>3.3</t>
  </si>
  <si>
    <t>Incidenza della spesa di personale con forme di contratto flessibile
Indica come gli enti soddisfano le proprie esigenze di risorse umane, mixando le varie alternative contrattuali più rigide (personale dipendente) o meno rigide (forme di lavoro flessibile)</t>
  </si>
  <si>
    <t>Stanziamenti di competenza (pdc U.1.03.02.010 "Consulenze" + pdc U.1.03.02.12 "lavoro flessibile/LSU/Lavoro interinale") /  Stanziamenti di competenza (Macroaggregato 1.1 "Redditi di lavoro
dipendente" + pdc U.1.02.01.01 "IRAP" + FPV in uscita concernente il Macroaggregato 1.1 – FPV  in entrata concernente il Macroaggregato 1.1)</t>
  </si>
  <si>
    <t>3.4</t>
  </si>
  <si>
    <t>Spesa di personale procapite
(Indicatore di equilibrio dimensionale in valore assoluto)</t>
  </si>
  <si>
    <t>Stanziamenti di competenza (Macroaggregato 1.1 + IRAP [pdc 1.02.01.01] – FPV entrata concernente il Macroaggregato 1.1 + FPV spesa concernente il Macroaggregato 1.1 ) / popolazione residente (Popolazione al 1° gennaio dell'esercizio di riferimento o, se non disponibile, al 1° gennaio dell'ultimo anno disponibile)</t>
  </si>
  <si>
    <t>Esternalizzazione dei servizi</t>
  </si>
  <si>
    <t>4.1</t>
  </si>
  <si>
    <t>Indicatore di esternalizzazione dei servizi</t>
  </si>
  <si>
    <t>Stanziamenti di competenza (pdc U.1.03.02.15.000 "Contratti di servizio pubblico" + pdc U.1.04.03.01.000 "Trasferimenti correnti a imprese controllate" + pdc U.1.04.03.02.000 "Trasferimenti correnti a altre imprese partecipate") al netto del relativo  FPV di spesa  / totale stanziamenti di competenza  spese Titolo I al netto del FPV</t>
  </si>
  <si>
    <t>Interessi passivi</t>
  </si>
  <si>
    <t>5.1</t>
  </si>
  <si>
    <t>Incidenza degli interessi passivi sulle entrate correnti (che ne costituiscono la fonte di copertura)</t>
  </si>
  <si>
    <t>Stanziamenti di competenza Macroaggregato 1.7 "Interessi passivi" / Stanziamenti di competenza primi tre titoli ("Entrate correnti")</t>
  </si>
  <si>
    <t>5.2</t>
  </si>
  <si>
    <t>Incidenza degli interessi sulle anticipazioni sul totale degli interessi passivi</t>
  </si>
  <si>
    <t>Stanziamenti di competenza  voce del piano dei conti finanziario U.1.07.06.04.000 "Interessi passivi su anticipazioni di tesoreria" / Stanziamenti di competenza Macroaggregato 1.7 "Interessi passivi"</t>
  </si>
  <si>
    <t>5.3</t>
  </si>
  <si>
    <t>Incidenza degli interessi di mora sul totale degli interessi passivi</t>
  </si>
  <si>
    <t>Stanziamenti di competenza  voce del piano dei conti finanziario U.1.07.06.02.000 "Interessi di mora" / Stanziamenti di competenza Macroaggregato 1.7 "Interessi passivi"</t>
  </si>
  <si>
    <t>Investimenti</t>
  </si>
  <si>
    <t>6.1</t>
  </si>
  <si>
    <t>Incidenza investimenti su spesa corrente e in conto capitale</t>
  </si>
  <si>
    <t>Totale stanziamento di competenza  Macroaggregati 2.2 + 2.3 al netto dei relativi FPV / Totale stanziamento di competenza titolo 1° e 2° della spesa al netto del FPV</t>
  </si>
  <si>
    <t>6.2</t>
  </si>
  <si>
    <t>Investimenti diretti procapite
(Indicatore di equilibrio dimensionale in valore assoluto)</t>
  </si>
  <si>
    <t>Stanziamenti di competenza  per Macroaggregato 2.2 "Investimenti fissi lordi e acquisto di terreni" al netto del relativo FPV / popolazione residente  (al 1° gennaio dell'esercizio di riferimento o, se non disponibile, al 1° gennaio dell'ultimo anno disponibile)</t>
  </si>
  <si>
    <t>6.3</t>
  </si>
  <si>
    <t>Contributi agli investimenti procapite
(Indicatore di equilibrio dimensionale in valore assoluto)</t>
  </si>
  <si>
    <t>Stanziamenti di competenza Macroaggregato 2.2 Contributi agli investimenti al netto del relativo FPV / popolazione residente (al 1° gennaio dell'esercizio di riferimento o, se non disponibile, al 1° gennaio dell'ultimo anno disponibile)</t>
  </si>
  <si>
    <t>6.4</t>
  </si>
  <si>
    <t>Investimenti complessivi procapite
(Indicatore di equilibrio dimensionale in valore assoluto)</t>
  </si>
  <si>
    <t>Totale stanziamenti di competenza  per Macroaggregati 2.2 "Investimenti fissi lordi e acquisto di terreni" e 2.3 "Contributi agli investimenti" al netto dei relativi FPV / popolazione residente
(al 1° gennaio dell'esercizio di riferimento o, se non disponibile, al 1° gennaio dell'ultimo anno disponibile)</t>
  </si>
  <si>
    <t>6.5</t>
  </si>
  <si>
    <t>Quota investimenti complessivi finanziati dal risparmio corrente</t>
  </si>
  <si>
    <t>Margine corrente di competenza / Stanziamenti di competenza (Macroaggregato 2.2 "Investimenti fissi lordi e acquisto di terreni" + Macroaggregato 2.3 "Contributi agli investimenti") (10)</t>
  </si>
  <si>
    <t>6.6</t>
  </si>
  <si>
    <t>Quota investimenti complessivi finanziati dal saldo positivo delle partite finanziarie</t>
  </si>
  <si>
    <t>Saldo positivo di competenza delle partite finanziarie /Stanziamenti di competenza (Macroaggregato 2.2 "Investimenti fissi lordi e acquisto di terreni" + Macroaggregato 2.3 "Contributi agli investimenti") (10)</t>
  </si>
  <si>
    <t>6.7</t>
  </si>
  <si>
    <t>Quota investimenti complessivi finanziati da debito</t>
  </si>
  <si>
    <t>Stanziamenti di competenza  (Titolo 6 "Accensione di prestiti" - Categoria 6.02.02 "Anticipazioni" - Categoria 6.03.03 "Accensione prestiti a seguito di escussione di garanzie" - Accensioni di prestiti da rinegoziazioni)/Stanziamenti di competenza (Macroaggregato 2.2 "Investimenti fissi lordi e acquisto di terreni" + Macroaggregato 2.3 "Contributi agli investimenti") (10)</t>
  </si>
  <si>
    <t>Debiti non finanziari</t>
  </si>
  <si>
    <t>7.1</t>
  </si>
  <si>
    <t>Indicatore di smaltimento debiti commerciali</t>
  </si>
  <si>
    <t>Stanziamento di cassa (Macroaggregati 1.3 "Acquisto di beni e servizi"
+ 2.2 "Investimenti fissi lordi e acquisto di terreni") / stanziamenti di competenza e residui al netto dei relativi FPV (Macroaggregati 1.3 "Acquisto di beni e servizi" + 2.2 "Investimenti fissi lordi e acquisto di terreni")</t>
  </si>
  <si>
    <t>7.2</t>
  </si>
  <si>
    <t>Indicatore di smaltimento debiti verso altre amministrazioni pubbliche</t>
  </si>
  <si>
    <t>Stanziamento di cassa [Trasferimenti correnti a Amministrazioni Pubbliche (U.1.04.01.00.000) + Trasferimenti di tributi (U.1.05.00.00.000) + Fondi perequativi (U.1.06.00.00.000) + Contributi agli investimenti a Amministrazioni pubbliche (U.2.03.01.00.000) +  Altri trasferimenti in conto capitale (U.2.04.01.00.000 + U.2.04.11.00.000 + U.2.04.16.00.000 + U.2.04.21.00.000)]
/ stanziamenti di competenza e residui, al netto dei relativi FPV, dei [Trasferimenti correnti a Amministrazioni Pubbliche (U.1.04.01.00.000)
+ Trasferimenti di tributi (U.1.05.00.00.000) + Fondi perequativi (U.1.06.00.00.000) + Contributi agli investimenti a Amministrazioni pubbliche (U.2.03.01.00.000) +
Altri trasferimenti in conto capitale (U.2.04.01.00.000 + U.2.04.11.00.000 + U.2.04.16.00.000 + U.2.04.21.00.000)]</t>
  </si>
  <si>
    <t>Debiti finanziari</t>
  </si>
  <si>
    <t>8.1</t>
  </si>
  <si>
    <t>Incidenza estinzioni debiti finanziari</t>
  </si>
  <si>
    <t>(Totale competenza Titolo 4 della spesa) / Debito da finanziamento al 31/12 dell'esercizio precedente (2)</t>
  </si>
  <si>
    <t>8.2</t>
  </si>
  <si>
    <t>Sostenibilità debiti finanziari</t>
  </si>
  <si>
    <t>Stanziamenti di competenza [1.7 "Interessi passivi" - "Interessi di mora" (U.1.07.06.02.000) - "Interessi per anticipazioni prestiti" (U.1.07.06.04.000)] +  Titolo 4 della spesa – [Entrate categoria 4.02.06.00.000 "Contributi agli investimenti direttamente destinati al rimborso dei prestiti da amministrazioni pubbliche" + "Trasferimenti in conto capitale per assunzione di debiti dell'amministrazione da parte di amministrazioni pubbliche"  (E.4.03.01.00.000) + "Trasferimenti in conto capitale da parte di amministrazioni pubbliche per cancellazione di debiti dell'amministrazione"  (E.4.03.04.00.000)] / Stanziamenti competenza titoli 1, 2 e 3 delle entrate</t>
  </si>
  <si>
    <t>8.3</t>
  </si>
  <si>
    <t>Indebitamento procapite (in valore assoluto)</t>
  </si>
  <si>
    <t>Debito di finanziamento al 31/12 (2) / popolazione residente
(al 1° gennaio dell'esercizio di riferimento o, se non disponibile, al 1° gennaio dell'ultimo anno disponibile)</t>
  </si>
  <si>
    <t>Composizione avanzo di amministrazione presunto dell'esercizio precedente (5)</t>
  </si>
  <si>
    <t>9.1</t>
  </si>
  <si>
    <t>Incidenza quota libera di parte corrente nell'avanzo presunto</t>
  </si>
  <si>
    <t>Quota libera di parte corrente dell'avanzo presunto/Avanzo di amministrazione presunto (6)</t>
  </si>
  <si>
    <t>9.2</t>
  </si>
  <si>
    <t>Incidenza quota libera in c/capitale nell'avanzo presunto</t>
  </si>
  <si>
    <t>Quota libera in conto capitale dell'avanzo presunto/Avanzo di amministrazione presunto (7)</t>
  </si>
  <si>
    <t>9.3</t>
  </si>
  <si>
    <t>Incidenza quota accantonata nell'avanzo presunto</t>
  </si>
  <si>
    <t>Quota accantonata dell'avanzo presunto/Avanzo di amministrazione presunto (8)</t>
  </si>
  <si>
    <t>9.4</t>
  </si>
  <si>
    <t>Incidenza quota vincolata nell'avanzo presunto</t>
  </si>
  <si>
    <t>Quota vincolata dell'avanzo presunto/Avanzo di amministrazione presunto (9)</t>
  </si>
  <si>
    <t>Disavanzo di amministrazione presunto dell'esercizio precedente</t>
  </si>
  <si>
    <t>10.1</t>
  </si>
  <si>
    <t>Quota disavanzo che si prevede di ripianare nell'esercizio</t>
  </si>
  <si>
    <t>Disavanzo iscritto in spesa del bilancio di previsione / Totale disavanzo di amministrazione di cui alla lettera E dell'allegato riguardante il risultato di amministrazione presunto (3)</t>
  </si>
  <si>
    <t>10.2</t>
  </si>
  <si>
    <t>Sostenibilità patrimoniale del disavanzo presunto</t>
  </si>
  <si>
    <t>Totale disavanzo di amministrazione di cui alla lettera E dell'allegato riguardante il risultato di amministrazione presunto (3) / Patrimonio netto (1)</t>
  </si>
  <si>
    <t>10.3</t>
  </si>
  <si>
    <t>Sostenibilità disavanzo a carico dell'esercizio</t>
  </si>
  <si>
    <t>Disavanzo iscritto in spesa del bilancio di previsione / (Competenza dei titoli 1, 2 e 3 delle entrate e trasferimenti in conto capitale per ripiano disavanzi pregressi)</t>
  </si>
  <si>
    <t>Fondo pluriennale vincolato</t>
  </si>
  <si>
    <t>11.1</t>
  </si>
  <si>
    <t>Utilizzo del FPV</t>
  </si>
  <si>
    <r>
      <rPr>
        <sz val="10"/>
        <rFont val="Arial"/>
        <family val="2"/>
      </rPr>
      <t xml:space="preserve">(Fondo pluriennale vincolato  corrente e  capitale iscritto in entrata del bilancio - Quota del fondo pluriennale vincolato non destinata ad essere utilizzata nel corso dell'esercizio e  rinviata agli esercizi successivi) / Fondo pluriennale vincolato  corrente e  capitale iscritto in entrata nel bilancio
</t>
    </r>
    <r>
      <rPr>
        <i/>
        <sz val="10"/>
        <rFont val="Arial"/>
        <family val="2"/>
      </rPr>
      <t>(Per il FPV  riferirsi ai valori riportati nell'allegato del bilancio di previsione concernente il FPV, totale delle colonne a) e c)</t>
    </r>
  </si>
  <si>
    <t>Partite di giro e conto terzi</t>
  </si>
  <si>
    <t>12.1</t>
  </si>
  <si>
    <t>Incidenza partite di giro e conto terzi in entrata</t>
  </si>
  <si>
    <r>
      <rPr>
        <sz val="10"/>
        <rFont val="Arial"/>
        <family val="2"/>
      </rPr>
      <t xml:space="preserve">Totale stanziamenti di competenza per Entrate per conto terzi e partite di giro / Totale stanziamenti primi tre titoli delle entrate
</t>
    </r>
    <r>
      <rPr>
        <i/>
        <sz val="10"/>
        <rFont val="Arial"/>
        <family val="2"/>
      </rPr>
      <t>(al netto delle operazioni riguardanti la gestione della cassa vincolata)</t>
    </r>
  </si>
  <si>
    <t>12.2</t>
  </si>
  <si>
    <t>Incidenza partite di giro e conto terzi in uscita</t>
  </si>
  <si>
    <r>
      <rPr>
        <sz val="10"/>
        <rFont val="Arial"/>
        <family val="2"/>
      </rPr>
      <t xml:space="preserve">Totale stanziamenti di competenza per Uscite per conto terzi e partite di giro / Totale stanziamenti di competenza del titolo I della spesa
</t>
    </r>
    <r>
      <rPr>
        <i/>
        <sz val="10"/>
        <rFont val="Arial"/>
        <family val="2"/>
      </rPr>
      <t>(al netto delle operazioni riguardanti la gestione della cassa vincolata)</t>
    </r>
  </si>
  <si>
    <t>(1)  Il Patrimonio netto è pari alla Lettera A) dell'ultimo stato patrimoniale passivo disponibile. In caso di Patrimonio netto negativo, l'indicatore non si calcola e si segnala che l'ente ha il patrimonio netto negativo. L'indicatore è elaborato a partire dal 2018, salvo per gli enti che hanno partecipato alla sperimentazione che lo elaborano a decorrere dal 2016. Gli enti locali delle Autonomie speciali che adottano il DLgs 118/2011 dal 2016 e gli enti locali con popolazione inferiore a 5.000 abitanti elaborano l'indicatore a decorrere dal 2019.</t>
  </si>
  <si>
    <t>(2) Il debito di finanziamento è pari alla Lettera D1 dell'ultimo stato patrimoniale passivo disponibile. L'indicatore è elaborato a partire dal 2018,  salvo che per gli enti che hanno partecipato alla sperimentazione che lo elaborano a decorrere dal 2016. Gli enti locali delle Autonomie speciali che adottano il DLgs 118/2011 dal 2016 e gli enti locali con popolazione inferiore a 5.000 abitanti  elaborano l'indicatore a decorrere dal 2019.</t>
  </si>
  <si>
    <t>(3) Indicatore da elaborare solo se la voce E  dell'allegato a) al bilancio di previsione è negativo. Il disavanzo di amministrazione è pari all'importo della voce E. Ai fini dell'elaborazione dell'indicatore, non si considera il disavanzo tecnico  di cui all'articolo 3, comma 13, del DLgs 118/2011.</t>
  </si>
  <si>
    <t>(4) La media dei tre esercizi precedenti è riferita agli ultimi tre consuntivi approvati o in caso di mancata approvazione degli ultimi consuntivi, ai dati di preconsuntivo.  In caso di esercizio provvisorio è possibile fare riferimento ai dati di preconsuntivo dell'esercizio precedente.
Per gli enti che non sono rientrati nel periodo di sperimentazione, nel 2016 sostituire la media con gli accertamenti del 2015 (dati stimati o, se disponibili, di preconsuntivo). Nel 2017 sostituire la media triennale con quella biennale (per il 2016 fare riferimento a dati stimati o, se disponibili, di preconsuntivo).  Gli enti locali delle Autonomie speciali che adottano il DLgs 118/2011 a decorrere dal 2016, elaborano l'indicatore a decorrere dal 2017.</t>
  </si>
  <si>
    <t>(5) Da compilare solo se la voce E, dell'allegato al bilancio  concernente il risultato di amministrazione presunto è positivo o pari a 0.</t>
  </si>
  <si>
    <t>(6) La quota libera di parte corrente del risultato di amministrazione presunto è pari alla voce E riportata nell'allegato a) al bilancio di previsione. Il risultato di amministrazione presunto è pari alla lettera A riportata nell'allegato a) al bilancio di previsione.</t>
  </si>
  <si>
    <t>(7) La quota libera in c/capitale del risultato di amministrazione presunto è pari alla voce D riportata nell'allegato a) al bilancio di previsione. Il risultato di amministrazione presunto è pari alla lettera A riportata nel predetto allegato a).</t>
  </si>
  <si>
    <t>(8) La quota accantonata del risultato di amministrazione presunto è pari alla voce B riportata nell'allegato a) al bilancio di previsione. Il risultato di amministrazione presunto è pari alla lettera A riportata nel predetto allegato a).</t>
  </si>
  <si>
    <t>(9) La quota vincolata del risultato di amministrazione presunto è pari alla voce C riportata nell'allegato a) al bilancio di previsione. Il risultato di amministrazione presunto è pari alla lettera A riportata nel predetto allegato a).</t>
  </si>
  <si>
    <t>(10) Indicare al numeratore solo la quota del finanziamento destinata alla copertura di investimenti, e al denominatore escludere gli investimenti che, nell'esercizio, sono finanziati dal FPV.</t>
  </si>
  <si>
    <t>NUM_04</t>
  </si>
  <si>
    <t>NUM_05</t>
  </si>
  <si>
    <t>NUM_06</t>
  </si>
  <si>
    <t>Allegato n. 1-b</t>
  </si>
  <si>
    <t>Indicatori analitici concernenti la composizione delle entrate e la capacità di riscossione</t>
  </si>
  <si>
    <t>Titolo Tipologia</t>
  </si>
  <si>
    <t>Denominazione</t>
  </si>
  <si>
    <t>Composizione delle entrate (dati percentuali)</t>
  </si>
  <si>
    <t>Percentuale  riscossione entrate</t>
  </si>
  <si>
    <t>Media accertamenti nei tre esercizi precedenti / Media Totale accertamenti nei tre esercizi precedenti  (*)</t>
  </si>
  <si>
    <t>Media riscossioni nei tre esercizi precedenti / Media accertamenti nei tre esercizi precedenti  (*)</t>
  </si>
  <si>
    <t>TITOLO 1:</t>
  </si>
  <si>
    <t>Entrate correnti di natura tributaria, contributiva e perequativa</t>
  </si>
  <si>
    <t>10101</t>
  </si>
  <si>
    <t>Tipologia 101: Imposte, tasse e proventi assimilati</t>
  </si>
  <si>
    <t>10104</t>
  </si>
  <si>
    <t>Tipologia 104: Compartecipazioni di tributi</t>
  </si>
  <si>
    <t>10301</t>
  </si>
  <si>
    <t>Tipologia 301: Fondi perequativi  da Amministrazioni Centrali</t>
  </si>
  <si>
    <t>10302</t>
  </si>
  <si>
    <t>Tipologia 302: Fondi perequativi  dalla Regione o Provincia autonoma</t>
  </si>
  <si>
    <t>10000</t>
  </si>
  <si>
    <t>Totale TITOLO 1: Entrate correnti di natura tributaria, contributiva e perequativa</t>
  </si>
  <si>
    <t>TITOLO 2:</t>
  </si>
  <si>
    <t>Trasferimenti correnti</t>
  </si>
  <si>
    <t>20101</t>
  </si>
  <si>
    <t>Tipologia 101: Trasferimenti correnti da Amministrazioni pubbliche</t>
  </si>
  <si>
    <t>20102</t>
  </si>
  <si>
    <t>Tipologia 102: Trasferimenti correnti da Famiglie</t>
  </si>
  <si>
    <t>20103</t>
  </si>
  <si>
    <t>Tipologia 103: Trasferimenti correnti da Imprese</t>
  </si>
  <si>
    <t>20104</t>
  </si>
  <si>
    <t>Tipologia 104: Trasferimenti correnti da Istituzioni Sociali Private</t>
  </si>
  <si>
    <t>20105</t>
  </si>
  <si>
    <t>Tipologia 105: Trasferimenti correnti dall'Unione europea e dal Resto del Mondo</t>
  </si>
  <si>
    <t>20000</t>
  </si>
  <si>
    <t>Totale TITOLO 2: Trasferimenti correnti</t>
  </si>
  <si>
    <t>TITOLO 3:</t>
  </si>
  <si>
    <t>Entrate extratributarie</t>
  </si>
  <si>
    <t>30100</t>
  </si>
  <si>
    <t>Tipologia 100: Vendita di beni e servizi e proventi derivanti dalla gestione dei beni</t>
  </si>
  <si>
    <t>30200</t>
  </si>
  <si>
    <t>Tipologia 200: Proventi derivanti dall'attività di controllo e repressione delle irregolarità e degli illeciti</t>
  </si>
  <si>
    <t>30300</t>
  </si>
  <si>
    <t>Tipologia 300: Interessi attivi</t>
  </si>
  <si>
    <t>30400</t>
  </si>
  <si>
    <t>Tipologia 400: Altre entrate da redditi di capitale</t>
  </si>
  <si>
    <t>30500</t>
  </si>
  <si>
    <t>Tipologia 500: Rimborsi e altre entrate correnti</t>
  </si>
  <si>
    <t>30000</t>
  </si>
  <si>
    <t>Totale titolo 3 : Entrate extratributarie</t>
  </si>
  <si>
    <t>TITTOLO 4 :</t>
  </si>
  <si>
    <t>Entrate in conto capitale</t>
  </si>
  <si>
    <t>40100</t>
  </si>
  <si>
    <t>Tipologia 100: Tributi in conto capitale</t>
  </si>
  <si>
    <t>40200</t>
  </si>
  <si>
    <t>Tipologia 200: Contributi agli investimenti</t>
  </si>
  <si>
    <t>40300</t>
  </si>
  <si>
    <t>Tipologia 300: Altri trasferimenti in conto capitale</t>
  </si>
  <si>
    <t>40400</t>
  </si>
  <si>
    <t>Tipologia 400: Entrate da alienazione di beni materiali e immateriali</t>
  </si>
  <si>
    <t>40500</t>
  </si>
  <si>
    <t>Tipologia 500: Altre entrate in conto capitale</t>
  </si>
  <si>
    <t>40000</t>
  </si>
  <si>
    <t>Totale TITOLO 4: Entrate in conto capitale</t>
  </si>
  <si>
    <t>TITOLO 5:</t>
  </si>
  <si>
    <t>Entrate da riduzione di attività finanziarie</t>
  </si>
  <si>
    <t>50100</t>
  </si>
  <si>
    <t>Tipologia 100: Alienazione di attività finanziarie</t>
  </si>
  <si>
    <t>50200</t>
  </si>
  <si>
    <t>Tipologia 200: Riscossione crediti di breve termine</t>
  </si>
  <si>
    <t>50300</t>
  </si>
  <si>
    <t>Tipologia 300: Riscossione crediti di medio-lungo termine</t>
  </si>
  <si>
    <t>50400</t>
  </si>
  <si>
    <t>Tipologia 400: Altre entrate per riduzione di attività finanziarie</t>
  </si>
  <si>
    <t>50000</t>
  </si>
  <si>
    <t>Totale TITOLO 5: Entrate da riduzione di attività finanziarie</t>
  </si>
  <si>
    <t>TITOLO 6:</t>
  </si>
  <si>
    <t>Accensione prestiti</t>
  </si>
  <si>
    <t>60100</t>
  </si>
  <si>
    <t>Tipologia 100: Emissione di titoli obbligazionari</t>
  </si>
  <si>
    <t>60200</t>
  </si>
  <si>
    <t>Tipologia 200: Accensione prestiti a breve termine</t>
  </si>
  <si>
    <t>60300</t>
  </si>
  <si>
    <t>Tipologia 300: Accensione mutui e altri finanziamenti a medio lungo termine</t>
  </si>
  <si>
    <t>60400</t>
  </si>
  <si>
    <t>Tipologia 400: Altre forme di indebitamento</t>
  </si>
  <si>
    <t>60000</t>
  </si>
  <si>
    <t>Totale TITOLO 6: Accensione prestiti</t>
  </si>
  <si>
    <t>TITOLO 7:</t>
  </si>
  <si>
    <t>Anticipazioni da istituto tesoriere/cassiere</t>
  </si>
  <si>
    <t>70100</t>
  </si>
  <si>
    <t>Tipologia 100: Anticipazioni da istituto tesoriere/cassiere</t>
  </si>
  <si>
    <t>70000</t>
  </si>
  <si>
    <t>Totale TITOLO 7: Anticipazioni da istituto tesoriere/cassiere</t>
  </si>
  <si>
    <t>TITOLO 9:</t>
  </si>
  <si>
    <t>Entrate per conto terzi e partite di giro</t>
  </si>
  <si>
    <t>90100</t>
  </si>
  <si>
    <t>Tipologia 100: Entrate per partite di giro</t>
  </si>
  <si>
    <t>90200</t>
  </si>
  <si>
    <t>Tipologia 200: Entrate per conto terzi</t>
  </si>
  <si>
    <t>90000</t>
  </si>
  <si>
    <t>Totale TITOLO 9: Entrate per conto terzi e partite di giro</t>
  </si>
  <si>
    <t>00000</t>
  </si>
  <si>
    <t>TOTALE ENTRATE</t>
  </si>
  <si>
    <t>(*) La media dei tre esercizi precedenti è riferita agli ultimi tre consuntivi disponibili. In caso di esercizio provvisorio è possibile fare riferimento ai dati di preconsuntivo dell'esercizio precedente. Nel 2016 sostituire la media degli accertamenti con gli accertamenti del 2015 stimati e la media degli incassi con gli incassi 2015 stimati (se disponibili, dati preconsuntivo). Nel 2017 sostituire la media triennale con quella biennale (per i dati  2016 fare riferimento a stime, o se disponibili, a dati di preconsuntivo). Gli enti locali delle Autonomie speciali  che adottano il DLgs 118/2011 a decorrere dal 2016 non elaborano l'indicatore nell'esercizio 2016.</t>
  </si>
  <si>
    <t>NUM_07</t>
  </si>
  <si>
    <t>NUM_08</t>
  </si>
  <si>
    <t>NUM_09</t>
  </si>
  <si>
    <t>NUM_10</t>
  </si>
  <si>
    <t>Allegato 1-c</t>
  </si>
  <si>
    <t>Indicatori analitici concernenti la composizione delle spese per missioni e programmi e la capacità dell'amministrazione di pagare i debiti negli esercizi di riferimento</t>
  </si>
  <si>
    <t>DES2</t>
  </si>
  <si>
    <r>
      <rPr>
        <b/>
        <sz val="9"/>
        <rFont val="Arial"/>
        <family val="2"/>
      </rPr>
      <t xml:space="preserve">MEDIA TRE RENDICONTI  PRECEDENTI (O  DI PRECONSUNTIVO DISPONIBILE) (*)
</t>
    </r>
    <r>
      <rPr>
        <sz val="9"/>
        <rFont val="Arial"/>
        <family val="2"/>
      </rPr>
      <t>(dati percentuali)</t>
    </r>
  </si>
  <si>
    <r>
      <rPr>
        <b/>
        <sz val="7"/>
        <rFont val="Arial"/>
        <family val="2"/>
      </rPr>
      <t xml:space="preserve">Incidenza Missione programma: Media </t>
    </r>
    <r>
      <rPr>
        <sz val="7"/>
        <rFont val="Arial"/>
        <family val="2"/>
      </rPr>
      <t>(Impegni + FPV) /Media (Totale impegni + Totale FPV)</t>
    </r>
  </si>
  <si>
    <r>
      <rPr>
        <b/>
        <sz val="7"/>
        <rFont val="Arial"/>
        <family val="2"/>
      </rPr>
      <t xml:space="preserve">di cui incidenza FPV: </t>
    </r>
    <r>
      <rPr>
        <sz val="7"/>
        <rFont val="Arial"/>
        <family val="2"/>
      </rPr>
      <t>Media FPV / Media Totale FPV</t>
    </r>
  </si>
  <si>
    <r>
      <rPr>
        <b/>
        <sz val="7"/>
        <rFont val="Arial"/>
        <family val="2"/>
      </rPr>
      <t xml:space="preserve">Capacità di pagamento: </t>
    </r>
    <r>
      <rPr>
        <sz val="7"/>
        <rFont val="Arial"/>
        <family val="2"/>
      </rPr>
      <t>Media (Pagam. c/comp+ Pagam. c/residui )/ Media (Impegni + residui definitivi)</t>
    </r>
  </si>
  <si>
    <r>
      <rPr>
        <b/>
        <sz val="7"/>
        <rFont val="Arial"/>
        <family val="2"/>
      </rPr>
      <t xml:space="preserve">Incidenza Missione/Programma: </t>
    </r>
    <r>
      <rPr>
        <sz val="7"/>
        <rFont val="Arial"/>
        <family val="2"/>
      </rPr>
      <t>Previsioni stanziamento/ totale previsioni missioni</t>
    </r>
  </si>
  <si>
    <r>
      <rPr>
        <b/>
        <sz val="7"/>
        <rFont val="Arial"/>
        <family val="2"/>
      </rPr>
      <t xml:space="preserve">di cui incidenza FPV: </t>
    </r>
    <r>
      <rPr>
        <sz val="7"/>
        <rFont val="Arial"/>
        <family val="2"/>
      </rPr>
      <t>Previsioni stanziamento  FPV/ Previsione FPV totale</t>
    </r>
  </si>
  <si>
    <r>
      <rPr>
        <b/>
        <sz val="7"/>
        <rFont val="Arial"/>
        <family val="2"/>
      </rPr>
      <t xml:space="preserve">Capacità di pagamento: </t>
    </r>
    <r>
      <rPr>
        <sz val="7"/>
        <rFont val="Arial"/>
        <family val="2"/>
      </rPr>
      <t>Previsioni cassa/ (previsioni competenza - FPV  + residui)</t>
    </r>
  </si>
  <si>
    <r>
      <rPr>
        <b/>
        <sz val="7"/>
        <rFont val="Arial"/>
        <family val="2"/>
      </rPr>
      <t xml:space="preserve">Incidenza Missione/Programm a: </t>
    </r>
    <r>
      <rPr>
        <sz val="7"/>
        <rFont val="Arial"/>
        <family val="2"/>
      </rPr>
      <t>Previsioni stanziamento/ totale previsioni missioni</t>
    </r>
  </si>
  <si>
    <t>Missione 01  Servizi istituzionali,  generali e di gestione</t>
  </si>
  <si>
    <t>0101</t>
  </si>
  <si>
    <t>Organi istituzionali</t>
  </si>
  <si>
    <t>0102</t>
  </si>
  <si>
    <t>Segreteria generale</t>
  </si>
  <si>
    <t>0103</t>
  </si>
  <si>
    <t>Gestione economica, finanziaria, programmazione, provveditorato</t>
  </si>
  <si>
    <t>0104</t>
  </si>
  <si>
    <t>Gestione delle entrate tributarie e servizi fiscali</t>
  </si>
  <si>
    <t>0105</t>
  </si>
  <si>
    <t>Gestione dei beni demaniali e patrimoniali</t>
  </si>
  <si>
    <t>0106</t>
  </si>
  <si>
    <t>Ufficio tecnico</t>
  </si>
  <si>
    <t>0107</t>
  </si>
  <si>
    <t>Elezioni e consultazioni popolari - Anagrafe e stato civile</t>
  </si>
  <si>
    <t>0108</t>
  </si>
  <si>
    <t>Statistica e sistemi informativi</t>
  </si>
  <si>
    <t>0109</t>
  </si>
  <si>
    <t>Assistenza tecnico- amministrativa agli enti locali</t>
  </si>
  <si>
    <t>0110</t>
  </si>
  <si>
    <t>Risorse umane</t>
  </si>
  <si>
    <t>0111</t>
  </si>
  <si>
    <t>Altri servizi generali</t>
  </si>
  <si>
    <t>0100</t>
  </si>
  <si>
    <t>TOTALE Missione 01  Servizi istituzionali,  generali e di gestione</t>
  </si>
  <si>
    <t>Missione 02 Giustizia</t>
  </si>
  <si>
    <t>0201</t>
  </si>
  <si>
    <t>Uffici giudiziari</t>
  </si>
  <si>
    <t>0202</t>
  </si>
  <si>
    <t>Casa circondariale e altri servizi</t>
  </si>
  <si>
    <t>0200</t>
  </si>
  <si>
    <t>TOTALE Missione 02 Giustizia</t>
  </si>
  <si>
    <t>Missione 03 Ordine pubblico e sicurezza</t>
  </si>
  <si>
    <t>0301</t>
  </si>
  <si>
    <t>Polizia locale e amministrativa</t>
  </si>
  <si>
    <t>0302</t>
  </si>
  <si>
    <t>Sistema integrato di sicurezza urbana</t>
  </si>
  <si>
    <t>0300</t>
  </si>
  <si>
    <t>TOTALE MISSIONE 03 Ordine pubblico e sicurezza</t>
  </si>
  <si>
    <t>Missione 04 Istruzione e diritto allo studio</t>
  </si>
  <si>
    <t>0401</t>
  </si>
  <si>
    <t>Istruzione prescolastica</t>
  </si>
  <si>
    <t>0402</t>
  </si>
  <si>
    <t>Altri ordini di istruzione non universitaria</t>
  </si>
  <si>
    <t>0404</t>
  </si>
  <si>
    <t>Istruzione universitaria</t>
  </si>
  <si>
    <t>0405</t>
  </si>
  <si>
    <t>Istruzione tecnica superiore</t>
  </si>
  <si>
    <t>0406</t>
  </si>
  <si>
    <t>Servizi ausiliari all’istruzione</t>
  </si>
  <si>
    <t>0407</t>
  </si>
  <si>
    <t>Diritto allo studio</t>
  </si>
  <si>
    <t>0400</t>
  </si>
  <si>
    <t>TOTALE MISSIONE 04 Istruzione e diritto allo studio</t>
  </si>
  <si>
    <t>Missione 05 Tutela e valorizzazione dei beni e delle attività culturali</t>
  </si>
  <si>
    <t>0501</t>
  </si>
  <si>
    <t>Valorizzazione dei beni di
interesse storico</t>
  </si>
  <si>
    <t>0502</t>
  </si>
  <si>
    <t>Attività culturali e interventi diversi nel settore culturale</t>
  </si>
  <si>
    <t>0500</t>
  </si>
  <si>
    <t>Totale Missione  05 Tutela e valorizzazione dei beni e attività culturali</t>
  </si>
  <si>
    <t>Missione 06 Politiche giovanili sport e tempo libero</t>
  </si>
  <si>
    <t>0601</t>
  </si>
  <si>
    <t>Sport e tempo libero</t>
  </si>
  <si>
    <t>0602</t>
  </si>
  <si>
    <t>Giovani</t>
  </si>
  <si>
    <t>0600</t>
  </si>
  <si>
    <t>Totale Missione 06 Politiche giovanili sport e tempo libero</t>
  </si>
  <si>
    <t>Missione 07 Turismo</t>
  </si>
  <si>
    <t>0701</t>
  </si>
  <si>
    <t>Sviluppo e la valorizzazione del
turismo</t>
  </si>
  <si>
    <t>0700</t>
  </si>
  <si>
    <t>Totale Missione 07 Turismo</t>
  </si>
  <si>
    <t>Totale Missione 08 Assetto del territorio ed edilizia abitativa</t>
  </si>
  <si>
    <t>0801</t>
  </si>
  <si>
    <t>Urbanistica e assetto del territorio</t>
  </si>
  <si>
    <t>0802</t>
  </si>
  <si>
    <t>Edilizia residenziale pubblica e locale e piani di edilizia economico-popolare</t>
  </si>
  <si>
    <t>0800</t>
  </si>
  <si>
    <t>Missione 09 Sviluppo sostenibile e tutela del territorio e dell'ambiente</t>
  </si>
  <si>
    <t>0901</t>
  </si>
  <si>
    <t>Difesa del suolo</t>
  </si>
  <si>
    <t>0902</t>
  </si>
  <si>
    <t>Tutela, valorizzazione e recupero ambientale</t>
  </si>
  <si>
    <t>0903</t>
  </si>
  <si>
    <t>Rifiuti</t>
  </si>
  <si>
    <t>0904</t>
  </si>
  <si>
    <t>Servizio idrico integrato</t>
  </si>
  <si>
    <t>0905</t>
  </si>
  <si>
    <t>Aree protette, parchi naturali, protezione naturalistica e forestazione</t>
  </si>
  <si>
    <t>0906</t>
  </si>
  <si>
    <t>Tutela e valorizzazione delle risorse idriche</t>
  </si>
  <si>
    <t>0907</t>
  </si>
  <si>
    <t>Sviluppo sostenibile territorio montano piccoli Comuni</t>
  </si>
  <si>
    <t>0908</t>
  </si>
  <si>
    <t>Qualità dell'aria e riduzione dell'inquinamento</t>
  </si>
  <si>
    <t>0900</t>
  </si>
  <si>
    <t>Totale Missione 09 Sviluppo sostenibile e tutela del territorio e dell'ambiente</t>
  </si>
  <si>
    <t>Missione 10 Trasporti e diritto alla mobilità</t>
  </si>
  <si>
    <t>1001</t>
  </si>
  <si>
    <t>Trasporto ferroviario</t>
  </si>
  <si>
    <t>1002</t>
  </si>
  <si>
    <t>Trasporto pubblico locale</t>
  </si>
  <si>
    <t>1003</t>
  </si>
  <si>
    <t>Trasporto per vie d'acqua</t>
  </si>
  <si>
    <t>1004</t>
  </si>
  <si>
    <t>Altre modalità di trasporto</t>
  </si>
  <si>
    <t>1005</t>
  </si>
  <si>
    <t>Viabilità e infrastrutture stradali</t>
  </si>
  <si>
    <t>1000</t>
  </si>
  <si>
    <t>Totale Missione 10 Trasporti e diritto alla mobilità</t>
  </si>
  <si>
    <t>Missione 11 Soccorso civile</t>
  </si>
  <si>
    <t>1101</t>
  </si>
  <si>
    <t>Sistema di protezione civile</t>
  </si>
  <si>
    <t>1102</t>
  </si>
  <si>
    <t>Interventi a seguito di calamità naturali</t>
  </si>
  <si>
    <t>1100</t>
  </si>
  <si>
    <t>Totale Missione 11 Soccorso civile</t>
  </si>
  <si>
    <t>Missione 12 Diritti sociali, politiche sociali e famiglia</t>
  </si>
  <si>
    <t>1201</t>
  </si>
  <si>
    <t>Interventi per l'infanzia e  i minori e per asili nido</t>
  </si>
  <si>
    <t>1202</t>
  </si>
  <si>
    <t>Interventi per la disabilità</t>
  </si>
  <si>
    <t>1203</t>
  </si>
  <si>
    <t>Interventi per gli anziani</t>
  </si>
  <si>
    <t>1204</t>
  </si>
  <si>
    <t>Interventi per i soggetti a rischio di esclusione sociale</t>
  </si>
  <si>
    <t>1205</t>
  </si>
  <si>
    <t>Interventi  per le famiglie</t>
  </si>
  <si>
    <t>1206</t>
  </si>
  <si>
    <t>Interventi per il diritto alla casa</t>
  </si>
  <si>
    <t>1207</t>
  </si>
  <si>
    <t>Programmazione e governo della rete dei servizi sociosanitari e sociali</t>
  </si>
  <si>
    <t>1208</t>
  </si>
  <si>
    <t>Cooperazione e associazionismo</t>
  </si>
  <si>
    <t>1209</t>
  </si>
  <si>
    <t>Servizio necroscopico e cimiteriale</t>
  </si>
  <si>
    <t>1200</t>
  </si>
  <si>
    <t>Totale Missione 12 Diritti sociali, politiche sociali e famiglia</t>
  </si>
  <si>
    <t>Missione 13 Tutela della salute</t>
  </si>
  <si>
    <t>1301</t>
  </si>
  <si>
    <t>Servizio sanitario regionale - finanziamento ordinario corrente per la garanzia dei LEA</t>
  </si>
  <si>
    <t>1302</t>
  </si>
  <si>
    <t>Servizio sanitario regionale -
finanziamento aggiuntivo corrente per livelli di assistenza superiori ai LEA</t>
  </si>
  <si>
    <t>1303</t>
  </si>
  <si>
    <t>Servizio sanitario regionale -
finanziamento aggiuntivo corrente per la copertura dello squilibrio di bilancio corrente</t>
  </si>
  <si>
    <t>1304</t>
  </si>
  <si>
    <t>Servizio sanitario regionale - ripiano di disavanzi sanitari relativi ad esercizi pregressi</t>
  </si>
  <si>
    <t>1305</t>
  </si>
  <si>
    <t>Servizio sanitario regionale - investimenti sanitari</t>
  </si>
  <si>
    <t>1306</t>
  </si>
  <si>
    <t>Servizio sanitario regionale - restituzione maggiori gettiti SSN</t>
  </si>
  <si>
    <t>1307</t>
  </si>
  <si>
    <t>Ulteriori spese in materia sanitaria</t>
  </si>
  <si>
    <t>1300</t>
  </si>
  <si>
    <t>Totale Missione 13 Tutela della salute</t>
  </si>
  <si>
    <t>Missione 14 Sviluppo economico e competitività</t>
  </si>
  <si>
    <t>1401</t>
  </si>
  <si>
    <t>Industria,  PMI e Artigianato</t>
  </si>
  <si>
    <t>1402</t>
  </si>
  <si>
    <t>Commercio - reti distributive - tutela dei consumatori</t>
  </si>
  <si>
    <t>1403</t>
  </si>
  <si>
    <t>Ricerca e innovazione</t>
  </si>
  <si>
    <t>1404</t>
  </si>
  <si>
    <t>Reti e altri servizi di pubblica utilità</t>
  </si>
  <si>
    <t>1400</t>
  </si>
  <si>
    <t>Totale Missione 14 Sviluppo</t>
  </si>
  <si>
    <t>Missione 15 Politiche per il lavoro e la formazione professionale</t>
  </si>
  <si>
    <t>1501</t>
  </si>
  <si>
    <t>Servizi per lo sviluppo del mercato
del lavoro</t>
  </si>
  <si>
    <t>1502</t>
  </si>
  <si>
    <t>Formazione professionale</t>
  </si>
  <si>
    <t>1503</t>
  </si>
  <si>
    <t>Sostegno all'occupazione</t>
  </si>
  <si>
    <t>1500</t>
  </si>
  <si>
    <t>Totale Missione 15 Politiche per il lavoro e la formazione professionale</t>
  </si>
  <si>
    <t>Missione 16 Agricoltura, politiche agroalimentari e pesca</t>
  </si>
  <si>
    <t>1601</t>
  </si>
  <si>
    <t>Sviluppo del settore agricolo e del
sistema agroalimentare</t>
  </si>
  <si>
    <t>1602</t>
  </si>
  <si>
    <t>Caccia e pesca</t>
  </si>
  <si>
    <t>1600</t>
  </si>
  <si>
    <t>Totale Missione 16 Agricoltura, politiche agroalimentari e pesca</t>
  </si>
  <si>
    <t>Missione 017 Energia e diversificazione delle fonti energetiche</t>
  </si>
  <si>
    <t>1701</t>
  </si>
  <si>
    <t>Fonti energetiche</t>
  </si>
  <si>
    <t>1700</t>
  </si>
  <si>
    <t>Totale Missione 017 Energia e diversificazione delle fonti energetiche</t>
  </si>
  <si>
    <t>Missione 018 Relazioni con le altre autonomie territoriali e locali</t>
  </si>
  <si>
    <t>1801</t>
  </si>
  <si>
    <t>Relazioni finanziarie con le altre
autonomie territoriali</t>
  </si>
  <si>
    <t>1800</t>
  </si>
  <si>
    <t>Totale Missione 018 Relazioni con le altre autonomie territoriali e locali</t>
  </si>
  <si>
    <t>Missione 19 Relazioni internazionali</t>
  </si>
  <si>
    <t>1901</t>
  </si>
  <si>
    <t>Relazioni internazionali e
Cooperazione allo sviluppo</t>
  </si>
  <si>
    <t>1900</t>
  </si>
  <si>
    <t>Totale Missione 19 Relazioni internazionali</t>
  </si>
  <si>
    <t>Missione 20 Fondi e accantonamenti</t>
  </si>
  <si>
    <t>2001</t>
  </si>
  <si>
    <t>Fondo di riserva</t>
  </si>
  <si>
    <t>2002</t>
  </si>
  <si>
    <t>Fondo  crediti di dubbia esigibilità</t>
  </si>
  <si>
    <t>2003</t>
  </si>
  <si>
    <t>Altri fondi</t>
  </si>
  <si>
    <t>2000</t>
  </si>
  <si>
    <t>Totale Missione 20 Fondi e accantonamenti</t>
  </si>
  <si>
    <t>Missione 50 Debito pubblico</t>
  </si>
  <si>
    <t>5001</t>
  </si>
  <si>
    <t>Quota interessi ammortamento mutui e prestiti obbligazionari</t>
  </si>
  <si>
    <t>5002</t>
  </si>
  <si>
    <t>Quota capitale ammortamento mutui e prestiti obbligazionari</t>
  </si>
  <si>
    <t>5000</t>
  </si>
  <si>
    <t>Totale Missione 50 Debito pubblico</t>
  </si>
  <si>
    <t>Missione 60 Anticipazioni finanziarie</t>
  </si>
  <si>
    <t>6001</t>
  </si>
  <si>
    <r>
      <rPr>
        <b/>
        <sz val="7"/>
        <rFont val="Calibri"/>
        <family val="2"/>
      </rPr>
      <t>Restituzione anticipazion</t>
    </r>
    <r>
      <rPr>
        <b/>
        <sz val="7"/>
        <color indexed="21"/>
        <rFont val="Calibri"/>
        <family val="2"/>
      </rPr>
      <t xml:space="preserve">i </t>
    </r>
    <r>
      <rPr>
        <b/>
        <sz val="7"/>
        <rFont val="Calibri"/>
        <family val="2"/>
      </rPr>
      <t>di
tesoreria</t>
    </r>
  </si>
  <si>
    <t>6000</t>
  </si>
  <si>
    <t>Totale Missione 60 Anticipazioni finanziarie</t>
  </si>
  <si>
    <t>Missione 99 Servizi per conto terzi</t>
  </si>
  <si>
    <t>9901</t>
  </si>
  <si>
    <t>Servizi per conto terzi - Partite di
giro</t>
  </si>
  <si>
    <t>9902</t>
  </si>
  <si>
    <t>Anticipazioni per il finanziamento del sistema sanitario nazionale</t>
  </si>
  <si>
    <t>9900</t>
  </si>
  <si>
    <t>Totale Missione 99 Servizi per conto terzi</t>
  </si>
  <si>
    <t>(*) La media dei tre esercizi precedenti è riferita agli ultimi tre consuntivi disponibili.  In caso di esercizio provvisorio è possibile fare riferimento ai dati di preconsuntivo dell'esercizio precedente. Nel 2016 sostituire la media degli accertamenti con gli accertamenti del 2015 stimati e la media degli incassi con gli incassi 2015 stimati (se disponibili, dati preconsuntivo). Nel 2017 sostituire la media triennale con quella biennale (per i dati  2016 fare riferimento a stime, o se disponibili, a dati di preconsuntivo). Le Autonomie speciali  che adottano il DLgs 118/2011 a decorrere dal 2016 non elaborano l'indicatore nell'esercizio 2016.</t>
  </si>
  <si>
    <t>Allegato 1-d</t>
  </si>
  <si>
    <r>
      <rPr>
        <b/>
        <sz val="14"/>
        <color indexed="56"/>
        <rFont val="Arial"/>
        <family val="2"/>
      </rPr>
      <t xml:space="preserve">Piano degli indicatori di bilancio
</t>
    </r>
    <r>
      <rPr>
        <b/>
        <sz val="12"/>
        <rFont val="Arial"/>
        <family val="2"/>
      </rPr>
      <t>Quadro sinottico - Bilancio di previsione - Allegato n. 1</t>
    </r>
  </si>
  <si>
    <t>Macro indicatore di primo livello</t>
  </si>
  <si>
    <t>Nome indicatore</t>
  </si>
  <si>
    <t>Calcolo indicatore</t>
  </si>
  <si>
    <t>Fase di osservazione e unità di misura</t>
  </si>
  <si>
    <t>Tempo di osservazione</t>
  </si>
  <si>
    <t>Tipo</t>
  </si>
  <si>
    <t>Spiegazione dell'indicatore</t>
  </si>
  <si>
    <t>Note</t>
  </si>
  <si>
    <t>[Disavanzo iscritto in spesa
+ Stanziamenti competenza
(Macroaggregati 1.1 "Redditi di lavoro dipendente"
+ 1.7 "Interessi passivi"
+ Titolo 4 "Rimborso prestiti"
+ "IRAP" [pdc U.1.02.01.01]
– FPV entrata concernente il Macroaggregato 1.1
+ FPV spesa concernente il Macroaggregato 1.1)]
/
(Stanziamenti di competenza dei primi tre titoli delle Entrate + competenza Categorie 4.03.07, 4.03.08, 4.03.09)</t>
  </si>
  <si>
    <t>Stanziamenti di competenza dell'esercizio cui si riferisce l'indicatore (%)</t>
  </si>
  <si>
    <t>Bilancio di previsione</t>
  </si>
  <si>
    <t>S</t>
  </si>
  <si>
    <t>Incidenza spese rigide (personale e debito) su entrate correnti</t>
  </si>
  <si>
    <t>Media accertamenti primi tre titoli di entrata nei tre esercizi precedenti
/
Stanziamenti di competenza dei primi tre titoli delle "Entrate correnti" (4)</t>
  </si>
  <si>
    <t>Accertamenti / Stanziamenti di competenza (%)</t>
  </si>
  <si>
    <t>Valutazione del livello di realizzazione delle previsioni di entrata corrente</t>
  </si>
  <si>
    <t>(4) La media dei tre esercizi precedenti è riferita agli ultimi tre consuntivi disponibili.  In caso di esercizio provvisorio è possibile fare riferimento ai dati di preconsuntivo dell'esercizio precedente.
Tranne per gli enti che sono rientrati nel periodo di sperimentazione:
- Nel 2016 sostituire la media con gli accertamenti del 2015 (dati stimati o, se disponibili, di preconsuntivo).
- Nel 2017 sostituire la media triennale con quella biennale (per il 2016 fare riferimento a dati stimati o, se disponibili, di preconsuntivo). Gli enti locali delle Autonomie speciali che adottano il DLgs 118/2011 a decorrere dal 2016 elaborano l'indicatore a decorrere dal 2017.</t>
  </si>
  <si>
    <t>Media incassi primi tre titoli di entrata nei tre esercizi precedenti
/
Stanziamenti di cassa dei primi tre titoli delle "Entrate correnti" (4)</t>
  </si>
  <si>
    <t>Incassi / Stanziamenti di cassa
(%)</t>
  </si>
  <si>
    <t>Livello di realizzazione delle previsioni di parte corrente</t>
  </si>
  <si>
    <t>Media accertamenti (pdc E.1.01.00.00.000 "Tributi" – "Compartecipazioni di tributi" E.1.01.04.00.000
+ E.3.00.00.00.000 "Entrate extratributarie")
/
Stanziamenti di competenza dei primi tre titoli delle "Entrate correnti" (4)</t>
  </si>
  <si>
    <t>(4) La media dei tre esercizi precedenti è riferita agli ultimi tre consuntivi disponibili.  In caso di esercizio provvisorio è possibile fare riferimento ai dati di preconsuntivo dell'esercizio precedente.
Tranne per gli enti che sono rientrati nel periodo di sperimentazione:
- Nel 2016 sostituire la media con gli accertamenti del 2015 (dati stimati o, se disponibili, di preconsuntivo).
- Nel 2017 sostituire la media triennale con quella biennale (per il 2016 fare riferimento a dati stimati o, se disponibili, di preconsuntivo). Gli enti locali delle Autonomie speciali che adottano il DLgs 118/2011 a decorrere dal 2016  elaborano l'indicatore a decorrere dal 2017.</t>
  </si>
  <si>
    <t>Media incassi nei tre esercizi precedenti (pdc E.1.01.00.00.000 "Tributi" – "Compartecipazioni di tributi" E.1.01.04.00.000
+ E.3.00.00.00.000 "Entrate extratributarie")
/
Stanziamenti di cassa dei primi tre titoli delle "Entrate correnti" (4)</t>
  </si>
  <si>
    <t>(4) La media dei tre esercizi precedenti è riferita agli ultimi tre consuntivi disponibili.  In caso di esercizio provvisorio è possibile fare riferimento ai dati di preconsuntivo dell'esercizio precedente.
Tranne per gli enti che sono rientrati nel periodo di sperimentazione:
- Nel 2016 sostituire la media con gli accertamenti del 2015 (dati stimati o, se disponibili, di preconsuntivo).
- Nel 2017 sostituire la media triennale con quella biennale (per il 2016 fare riferimento a dati stimati o, se disponibili, di preconsuntivo). Gli enti locali delle Autonomie speciali  che adottano il DLgs 118/2011 a decorrere dal 2016 elaborano l'indicatore a decorrere dal 2017.</t>
  </si>
  <si>
    <t>Spesa di personale</t>
  </si>
  <si>
    <t>Incidenza della spesa di personale sulla spesa corrente</t>
  </si>
  <si>
    <t>(Macr. 1.1 + pdc 1.02.01.01 "IRAP"
+ FPV personale in uscita 1.1
– FPV personale in entrata concernente il Macr. 1.1)
/
(Titolo I della spesa – FCDE corrente
+ FPV di spesa macroaggr. 1.1
– FPV di entrata concernente il mac 1.1)</t>
  </si>
  <si>
    <t>Stanziamenti di competenza (%)</t>
  </si>
  <si>
    <t>Valutazione nel bilancio di previsione dell'incidenza della spesa di personale rispetto al totale della spesa corrente. Entrambe le voci sono al netto del salario accessorio pagato nell’esercizio ma di competenza dell’esercizio precedente, e ricomprendono la quota di salario accessorio di competenza dell’esercizio ma la cui erogazione avverrà nell’esercizio successivo.</t>
  </si>
  <si>
    <t>Incidenza del salario accessorio ed incentivante rispetto al totale della spesa di personale</t>
  </si>
  <si>
    <t>(pdc 1.01.01.004 + 1.01.01.008 "indennità e altri compensi al personale a tempo indeterminato e determinato"
+ pdc 1.01.01.003 + 1.01.01.007 "straordinario al personale a tempo indeterminato e determinato"
+  FPV in uscita concernente il Macroaggregato 1.1
– FPV di entrata concernente il Macroaggregato 1.1)
/
(Macroaggregato 1.1
+ pdc 1.02.01.01 "IRAP"
– FPV di entrata concernente il Macroaggregato 1.1
+ FPV spesa concernente il Macroaggregato 1.1)</t>
  </si>
  <si>
    <t>Indica il peso delle componenti afferenti la contrattazione decentrata dell'ente rispetto al totale dei redditi da lavoro</t>
  </si>
  <si>
    <t>Incidenza della spesa di personale con forme di contratto flessibile</t>
  </si>
  <si>
    <t>(pdc U.1.03.02.010 "Consulenze"
+ pdc U.1.03.02.12 "lavoro flessibile/LSU/Lavoro interinale")
/
(Macroaggregato 1.1 "Redditi di lavoro dipendente"
+ pdc U.1.02.01.01 "IRAP"
+ FPV  in uscita concernente il Macroaggregato 1.1
– FPV  in entrata concernente il Macroaggregato 1.1)</t>
  </si>
  <si>
    <t>Indica come gli enti soddisfano le proprie esigenze di risorse umane, mixando le varie alternative contrattuali più rigide (personale dipendente) o meno rigide (forme di lavoro flessibile)</t>
  </si>
  <si>
    <t>Redditi da lavoro procapite</t>
  </si>
  <si>
    <t>(Macroaggregato 1.1
+ IRAP  [pdc 1.02.01.01.000]
– FPV entrata concernente il Macroaggregato 1.1
+ FPV spesa concernente il Macroaggregato 1.1 )
/ popolazione residente</t>
  </si>
  <si>
    <t>Stanziamenti di competenza / Popolazioneal 1° gennaio dell'esercizio di riferimento o, se non disponibile, al 1° gennaio dell'ultimo anno disponibile
(€)</t>
  </si>
  <si>
    <t>Valutazione della spesa procapite dei redditi da lavoro dipendente</t>
  </si>
  <si>
    <t>Stanziamenti di competenza
(pdc U.1.03.02.15.000 "Contratti di servizio pubblico"
+ pdc U.1.04.03.01.000 "Trasferimenti correnti a imprese controllate"
+ pdc U.1.04.03.02.000 "Trasferimenti correnti a altre imprese partecipate") al netto del relativo FPV di spesa
/
totale stanziamenti di competenza  spese Titolo I al netto del FPV</t>
  </si>
  <si>
    <t>Livello di esternalizzazione dei servizi da parte dell'amministrazione per spese di parte corrente</t>
  </si>
  <si>
    <t>Macroaggregato 1.7 "Interessi passivi"
/
Primi tre titoli delle "Entrate correnti"</t>
  </si>
  <si>
    <t>Valutazione dell'incidenza degli interessi passivi sulle entrate correnti (che ne costituiscono la fonte di copertura)</t>
  </si>
  <si>
    <t>pdc U.1.07.06.04.000 "Interessi passivi su anticipazioni di tesoreria"
/
Stanziamenti di competenza Macroaggregato 1.7 "Interessi passivi"</t>
  </si>
  <si>
    <t>Valutazione dell'incidenza degli interessi sulle anticipazioni sul totale degli interessi passivi</t>
  </si>
  <si>
    <t>Stanziamenti di competenza  voce del piano dei conti finanziario U.1.07.06.02.000 "Interessi di mora"
/
Stanziamenti di competenza  Macroaggregato 1.7 "Interessi passivi"</t>
  </si>
  <si>
    <t>Valutazione dell'incidenza degli interessi di mora sul totale degli interessi passivi</t>
  </si>
  <si>
    <t>Totale stanziamento di competenza
(Macroaggregato 2.2 "Investimenti fissi lordi e acquisto di terreni"
+ Macroaggregato 2.3 "Contributi agli investimenti"
– FPV concernente i macroaggregati 2.2 e 2.3)
/
Totale stanziamento di competenza titolo 1° e 2° della spesa al netto del relativo FPV</t>
  </si>
  <si>
    <t>Valutazione del rapporto tra la spesa in conto capitale (considerata al netto della spesa sostenuta per il pagamento dei tributi in conto capitale, degli altri trasferimenti in conto capitale e delle altre spese in conto capitale) e la spesa corrente</t>
  </si>
  <si>
    <r>
      <rPr>
        <b/>
        <sz val="7"/>
        <color indexed="56"/>
        <rFont val="Arial"/>
        <family val="2"/>
      </rPr>
      <t xml:space="preserve">Investimenti diretti procapite
</t>
    </r>
    <r>
      <rPr>
        <sz val="7"/>
        <color indexed="56"/>
        <rFont val="Arial"/>
        <family val="2"/>
      </rPr>
      <t>(Indicatore di equilibrio dimensionale)</t>
    </r>
  </si>
  <si>
    <t>Stanziamenti di competenza  per Macroaggregato 2.2 "Investimenti fissi lordi e acquisto di terreni" al netto del relativo FPV
/
popolazione residente</t>
  </si>
  <si>
    <t>Investimenti diretti procapite</t>
  </si>
  <si>
    <r>
      <rPr>
        <b/>
        <sz val="7"/>
        <color indexed="56"/>
        <rFont val="Arial"/>
        <family val="2"/>
      </rPr>
      <t xml:space="preserve">Contributi agli investimenti procapite
</t>
    </r>
    <r>
      <rPr>
        <sz val="7"/>
        <color indexed="56"/>
        <rFont val="Arial"/>
        <family val="2"/>
      </rPr>
      <t>(Indicatore di equilibrio dimensionale)</t>
    </r>
  </si>
  <si>
    <t>Stanziamenti di competenza
Macroaggregato 2.2 "Contributi agli investimenti" al netto del relativo FPV
/
popolazione residente</t>
  </si>
  <si>
    <t>Contributi agli investimenti procapite</t>
  </si>
  <si>
    <r>
      <rPr>
        <b/>
        <sz val="7"/>
        <color indexed="56"/>
        <rFont val="Arial"/>
        <family val="2"/>
      </rPr>
      <t xml:space="preserve">Investimenti complessivi procapite
</t>
    </r>
    <r>
      <rPr>
        <sz val="7"/>
        <color indexed="56"/>
        <rFont val="Arial"/>
        <family val="2"/>
      </rPr>
      <t>(Indicatore di equilibrio dimensionale)</t>
    </r>
  </si>
  <si>
    <t>Totale stanziamenti di competenza
(Macroaggregati 2.2 "Investimenti fissi lordi e acquisto di terreni"
+ 2.3 "Contributi agli investimenti") al netto dei relativi FPV
/
popolazione residente</t>
  </si>
  <si>
    <t>Investimenti complessivi procapite</t>
  </si>
  <si>
    <t>Margine corrente di competenza / Stanziamenti di competenza
(%)</t>
  </si>
  <si>
    <t>(10) Indicare al numeratore solo la quota del finanziamento destinata alla copertura di investimenti, e al denominatore escludere gli investimenti che, nell'esercizio, sono finanziati dal FPV.
Nel primo esercizio del bilancio, il margine corrente è pari alla differenza tra le entrate correnti e le spese correnti. Titoli (I+II+III) dell'entrata - Titolo I della spesa .  Negli esercizi successivi al primo si fa riferimento al margine corrente consolidato (di cui al principio contabile generale della competenza finanziaria)</t>
  </si>
  <si>
    <t>Saldo positivo di competenza delle partite finanziarie
/
Stanziamenti di competenza
(Macroaggregato 2.2 "Investimenti fissi lordi e acquisto di terreni" + Macroaggregato 2.3 "Contributi agli investimenti") (10)</t>
  </si>
  <si>
    <t>Saldo positivo di competenza delle partite finanziarie / Stanziamenti di competenza
(%)</t>
  </si>
  <si>
    <t>(10) Indicare al numeratore solo la quota del finanziamento destinata alla copertura di investimenti, e al denominatore escludere gli investimenti che, nell'esercizio, sono finanziati dal FPV.
Il saldo positivo delle partite finanziarie è pari alla differenza tra il TItolo V delle entrate e il titolo III delle spese</t>
  </si>
  <si>
    <t>Saldo positivo di competenza delle partite finanziarie
/
Stanziamenti di competenza (Titolo 6"Accensione di prestiti"
- Categoria 6.02.02 "Anticipazioni"
- Categoria 6.03.03 "Accensione prestiti a seguito di escussione di garanzie"
- Accensioni di prestiti da rinegoziazioni)
/
Stanziamenti di competenza
(Macroaggregato 2.2 "Investimenti fissi lordi e acquisto di terreni"
+ Macroaggregato 2.3 "Contributi agli investimenti") (10)</t>
  </si>
  <si>
    <t>(10) Indicare al numeratore solo la quota del finanziamento destinata alla copertura di investimenti, e al denominatore escludere gli investimenti che, nell'esercizio, sono finanziati dal FPV.
Il dato delle Accensioni di prestiti da rinegoziazioni è di natura extracontabile</t>
  </si>
  <si>
    <t>Stanziamento di cassa
(Macroaggregati 1.3 "Acquisto di beni e servizi"
+ 2.2 "Investimenti fissi lordi e acquisto di terreni")
/
Stanziamenti di competenza e residui, al netto dei relativi FPV (Macroaggregati 1.3 "Acquisto di beni e servizi"
+ 2.2 "Investimenti fissi lordi e acquisto di terreni")</t>
  </si>
  <si>
    <t>Stanziamenti di cassa e competenza
(%)</t>
  </si>
  <si>
    <t>Valutazione del livello di smaltimento dei debiti commerciali, con quest'ultimi riferibili alle voci di acquisto di beni e servizi, alle spese di investimento diretto, alle quali si uniscono le spese residuali correnti e in conto capitale, secondo la struttura di classificazione prevista dal piano finanziario</t>
  </si>
  <si>
    <t>Stanziamento di cassa
[Trasferimenti correnti a Amministrazioni Pubbliche (U.1.04.01.00.000)
+ Trasferimenti di tributi (U.1.05.00.00.000)
+ Fondi perequativi (U.1.06.00.00.000)
+ Contributi agli investimenti a Amministrazioni pubbliche (U.2.03.01.00.000)
+ Altri trasferimenti in conto capitale (U.2.04.01.00.000 + U.2.04.11.00.000 + U.2.04.16.00.000 + U.2.04.21.00.000)]
/
stanziamenti di competenza e residui al netto dei relativi FPV dei [Trasferimenti correnti a Amministrazioni Pubbliche (U.1.04.01.00.000)
+ Trasferimenti di tributi (U.1.05.00.00.000)
+ Fondi perequativi (U.1.06.00.00.000)
+ Contributi agli investimenti a Amministrazioni pubbliche (U.2.03.01.00.000)
+ Altri trasferimenti in conto capitale (U.2.04.01.00.000 + U.2.04.11.00.000 + U.2.04.16.00.000 + U.2.04.21.00.000)]</t>
  </si>
  <si>
    <t>Stanziamenti di cassa e di competenza
(%)</t>
  </si>
  <si>
    <t>Indicatore di smaltimento dei debiti derivanti da trasferimenti erogati ad altre amministrazioni pubbliche</t>
  </si>
  <si>
    <t>(Totale competenza Titolo 4 della spesa)
/
Debito da finanziamento al 31/12 dell'esercizio precedente (2)</t>
  </si>
  <si>
    <t>Incidenza delle estinzioni anticipate di debiti finanziari sul totale dei debiti da finanziamento al 31/12</t>
  </si>
  <si>
    <t>(2) Il debito di finanziamento è pari alla Lettera D1 dell'ultimo stato patrimoniale passivo disponibile. L'indicatore è elaborato a partire dal 2018,  salvo che per gli enti che hanno partecipato alla sperimentazione che lo elaborano a decorrere dal 2016. Gli enti locali delle Autonomie speciali che adottano il DLgs 118/2011 dal 2016 elaborano l'indicatore a decorrere dal 2019.</t>
  </si>
  <si>
    <t>Stanziamenti di competenza                                                       [1.7
"Interessi passivi" -                                                    "Interessi di
mora" (U.1.07.06.02.000)                                            - "Interessi per anticipazioni prestiti" (U.1.07.06.04.000)]          +  Titolo 4 della spesa                                                                         – [Entrate
categoria 4.02.06.00.000 "Contributi agli investimenti direttamente destinati al rimborso dei prestiti da amministrazioni pubbliche"                                                            + "Trasferimenti in
conto capitale per assunzione di debiti dell'amministrazione da parte di amministrazioni pubbliche"  (E.4.03.01.00.000)
+ "Trasferimenti in conto capitale da parte di amministrazioni pubbliche per cancellazione di debiti dell'amministrazione" (E.4.03.04.00.000)] /                                                        Stanziamenti
competenza titoli 1, 2 e 3 delle entrate</t>
  </si>
  <si>
    <t>Incidenza delle estinzioni ordinarie di debiti finanziari sul totale dei debiti da finanziamento al 31/12, al netto delle estinzioni anticipate</t>
  </si>
  <si>
    <t>Variazione procapite del livello di indebitamento dell'amministrazione</t>
  </si>
  <si>
    <t>(Debito da finanziamento al 31/12 dell'esercizio precedente (2) / debito previsto al 31/12 dell'esercizio corrente) / popolazione residente (al 1° gennaio dell'esercizio di riferimento o, se non disponibile, al 1° gennaio dell'ultimo anno disponibile)</t>
  </si>
  <si>
    <t>Debito / Popolazione (€)</t>
  </si>
  <si>
    <t>(2) Il debito di finanziamento è pari alla Lettera D1 dell'ultimo stato patrimoniale passivo disponibile. L'indicatore è elaborato a partire dal 2018,  salvo che per gli enti che hanno partecipato alla sperimentazione che lo elaborano a decorrere dal 2016. Gli enti locali delle Autonomie speciali che adottano il DLgs 118/2011 dal 2016  elaborano l'indicatore a decorrere dal 2019.</t>
  </si>
  <si>
    <t>Quota libera di parte corrente dell'avanzo presunto
/
Avanzo di amministrazione presunto (6)</t>
  </si>
  <si>
    <t>Quota libera di parte corrente dell'avanzo presunto/Avanzo di amministrazione presunto
(%)</t>
  </si>
  <si>
    <t>(5) Da compilare solo se la voce E, dell'allegato al bilancio  concernente il risultato di amministrazione presunto è positivo o pari a 0.
(6) La quota libera di parte corrente del risultato di amministrazione presunto è pari alla voce E riportata nell'allegato a) al bilancio di previsione. Il risultato di amministrazione presunto è pari alla lettera A riportata nell'allegato a) al bilancio di previsione.</t>
  </si>
  <si>
    <t>Quota libera in conto capitale dell'avanzo presunto
/
Avanzo di amministrazione presunto (7)</t>
  </si>
  <si>
    <t>Quota libera in conto capitale dell'avanzo presunto/Avanzo di amministrazione presunto
(%)</t>
  </si>
  <si>
    <t>(5) Da compilare solo se la voce E, dell'allegato al bilancio  concernente il risultato di amministrazione presunto è positivo o pari a 0.
(7) La quota libera in c/capitale del risultato di amministrazione presunto è pari alla voce D riportata nell'allegato a) al bilancio di previsione. Il risultato di amministrazione presunto è pari alla lettera A riportata nel predetto allegato a).</t>
  </si>
  <si>
    <t>Quota accantonata dell'avanzo presunto
/
Avanzo di amministrazione presunto (8)</t>
  </si>
  <si>
    <t>Quota accantonata dell'avanzo presunto/Avanzo di amministrazione presunto
(%)</t>
  </si>
  <si>
    <t>(5) Da compilare solo se la voce E, dell'allegato al bilancio  concernente il risultato di amministrazione presunto è positivo o pari a 0.
(8) La quota accantonata del risultato di amministrazione presunto è pari alla voce B riportata nell'allegato a) al bilancio di previsione. Il risultato di amministrazione presunto è pari alla lettera A riportata nel predetto allegato a).</t>
  </si>
  <si>
    <t>Quota vincolata dell'avanzo presunto
/
Avanzo di amministrazione presunto (9)</t>
  </si>
  <si>
    <t>Quota vincolata dell'avanzo presunto/Avanzo di amministrazione presunto
(%)</t>
  </si>
  <si>
    <t>(5) Da compilare solo se la voce E, dell'allegato al bilancio  concernente il risultato di amministrazione presunto è positivo o pari a 0.
(9) La quota vincolata del risultato di amministrazione presunto è pari alla voce C riportata nell'allegato a) al bilancio di previsione. Il risultato di amministrazione presunto è pari alla lettera A riportata nel predetto allegato a).</t>
  </si>
  <si>
    <t>Disavanzo iscritto in spesa del bilancio di previsione
/
Totale disavanzo di amministrazione di cui alla lettera E dell'allegato riguardante il risultato di amministrazione presunto (3)</t>
  </si>
  <si>
    <t>Disavanzo iscritto in spesa del bilancio di previsione / Totale disavanzo di amministrazione (%)</t>
  </si>
  <si>
    <t>Quota del disavanzo ripianato nel corso dell'esercizio</t>
  </si>
  <si>
    <t>(3) Al netto del disavanzo tecnico  di cui all'articolo 3, comma 13, del DLgs 118/2011.</t>
  </si>
  <si>
    <t>Totale disavanzo di amministrazione di cui alla lettera E dell'allegato riguardante il risultato di amministrazione presunto (3)
/
Patrimonio netto (1)</t>
  </si>
  <si>
    <t>Totale disavanzo di amministrazione / Patrimonio netto (%)</t>
  </si>
  <si>
    <t>Valutazione della sostenibilità del disavanzo di amministrazione in relazione ai valori del patrimonio netto.</t>
  </si>
  <si>
    <t>(3) Al netto del disavanzo tecnico  di cui all'articolo 3, comma 13, del DLgs 118/2011.
'(1) Il Patrimonio netto è pari alla Lettera A) dell'ultimo stato patrimoniale passivo disponibile. In caso di Patrimonio netto negativo, l'indicatore non si calcola e si segnala che l'ente ha il patrimonio netto negativo. L'indicatore è elaborato a partire dal 2018, salvo per gli enti che hanno partecipato alla sperimentazione che lo elaborano a decorrere dal 2016. Gli enti locali delle Autonomie speciali  che adottano il DLgs 118/2011 dal 2016 elaborano l'indicatore a decorrere dal 2019.</t>
  </si>
  <si>
    <t>Disavanzo iscritto in spesa del bilancio di previsione
/
(Competenza dei titoli 1, 2 e 3 delle entrate + competenza Categorie 4.03.07, 4.03.08, 4.03.09)</t>
  </si>
  <si>
    <t>Disavanzo iscritto in spesa del bilancio di previsione / Competenza
(%)</t>
  </si>
  <si>
    <t>Quota del disavanzo in relazione ai primi tre titoli delle entrate iscritte nel bilancio di previsione</t>
  </si>
  <si>
    <t>(Fondo pluriennale vincolato corrente e  capitale iscritto in entrata del bilancio
- Quota del fondo pluriennale vincolato corrente e capitale non destinata ad essere utilizzata nel corso dell'esercizio e  rinviata agli esercizi successivi)
/
Fondo pluriennale vincolato  corrente e  capitale iscritto in entrata nel bilancio</t>
  </si>
  <si>
    <t>Stanziamenti dell'Allegato al bilancio di previsione concernente il FPV (%)</t>
  </si>
  <si>
    <t>Il valore del "Fondo pluriennale vincolato iscritto in entrata del bilancio" è riferibile a quello riportato nell'allegato b dell'allegato n. 9 del DLGS n. 118/2011 alla colonna a "Fondo pluriennale vincolato al 31 dicembre dell'esercizio N-1".
La "Quota del fondo pluriennale vincolato iscritto in entrata del bilancio  non destinata ad essere utilizzata nel corso dell'esercizio e rinviata agli esercizi successivi" è riferibile a quello riportato nell'allegato b dell'allegato n. 9 del DLGS n. 118/2011 alla colonna c "Quota del fondo pluriennale vincolato al 31 dicembre dell'esercizio N-1, non destinata ad essere utilizzata nell'esercizio N e  rinviata all'esercizio N+1 e successivi".</t>
  </si>
  <si>
    <t>Totale stanziamenti di competenza delle Entrate per conto terzi e partite di giro
– Entrate derivanti dalla gestione degli incassi vincolati degli enti locali (E.9.01.99.06.000)
/
Totale stanziamenti di competenza per i primi tre titoli di entrata</t>
  </si>
  <si>
    <t>Valutazione dell'incidenza delle entrate per partire di giro e conto terzi sul totale delle entrate correnti</t>
  </si>
  <si>
    <t>Totale stanziamenti di competenza per le Uscite per conto terzi e partite di giro
– Uscite derivanti dalla gestione degli incassi vincolati degli enti locali (U.7.01.99.06.000)
/
Totale stanziamenti di competenza per il primo titolo di spesa</t>
  </si>
  <si>
    <t>Valutazione dell'incidenza delle spese per partire di giro e conto terzi sul totale delle spese correnti</t>
  </si>
  <si>
    <t>cod</t>
  </si>
  <si>
    <t xml:space="preserve">Bilancio di previsione esercizi 2024, 2025 e 2026, approvato il </t>
  </si>
  <si>
    <t>2024</t>
  </si>
  <si>
    <t>2025</t>
  </si>
  <si>
    <t>2026</t>
  </si>
  <si>
    <t>Esercizio 2024: Previsioni competenza/ totale previsioni competenza</t>
  </si>
  <si>
    <t>Esercizio 2025: Previsioni competenza/ totale previsioni competenza</t>
  </si>
  <si>
    <t>Esercizio 2026: Previsioni competenza/ totale previsioni competenza</t>
  </si>
  <si>
    <t>Previsioni cassa esercizio 2024/ (previsioni competenza + residui) esercizio 2024</t>
  </si>
  <si>
    <t xml:space="preserve">BILANCIO DI PREVISIONE ESERCIZI 2024, 2025 e 2026 (dati percentuali) </t>
  </si>
  <si>
    <t>ESERCIZIO 2024</t>
  </si>
  <si>
    <t>ESERCIZIO 2025</t>
  </si>
  <si>
    <t>ESERCIZIO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</si>
</sst>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6" formatCode="#"/>
    <numFmt numFmtId="167" formatCode="0.000"/>
    <numFmt numFmtId="168" formatCode="00"/>
    <numFmt numFmtId="169" formatCode="000"/>
  </numFmts>
  <fonts count="31" x14ac:knownFonts="1">
    <font>
      <sz val="10"/>
      <color indexed="8"/>
      <name val="Times New Roman"/>
      <family val="1"/>
      <charset val="204"/>
    </font>
    <font>
      <sz val="10"/>
      <color indexed="8"/>
      <name val="Arial"/>
      <family val="2"/>
      <charset val="1"/>
    </font>
    <font>
      <sz val="10"/>
      <name val="Arial"/>
      <family val="2"/>
    </font>
    <font>
      <sz val="10"/>
      <color indexed="8"/>
      <name val="Times New Roman"/>
      <family val="1"/>
    </font>
    <font>
      <b/>
      <sz val="14"/>
      <color indexed="56"/>
      <name val="Arial"/>
      <family val="2"/>
    </font>
    <font>
      <b/>
      <sz val="12"/>
      <name val="Arial"/>
      <family val="2"/>
    </font>
    <font>
      <b/>
      <sz val="10"/>
      <name val="Arial"/>
      <family val="2"/>
    </font>
    <font>
      <b/>
      <sz val="13"/>
      <color indexed="56"/>
      <name val="Arial"/>
      <family val="2"/>
    </font>
    <font>
      <b/>
      <sz val="12"/>
      <color indexed="56"/>
      <name val="Arial"/>
      <family val="2"/>
    </font>
    <font>
      <i/>
      <sz val="10"/>
      <name val="Arial"/>
      <family val="2"/>
    </font>
    <font>
      <b/>
      <sz val="9"/>
      <name val="Calibri"/>
      <family val="2"/>
    </font>
    <font>
      <b/>
      <sz val="12"/>
      <name val="Calibri"/>
      <family val="2"/>
    </font>
    <font>
      <b/>
      <sz val="9"/>
      <name val="Arial"/>
      <family val="2"/>
    </font>
    <font>
      <sz val="8"/>
      <name val="Arial"/>
      <family val="2"/>
    </font>
    <font>
      <b/>
      <i/>
      <sz val="9"/>
      <name val="Calibri"/>
      <family val="2"/>
    </font>
    <font>
      <sz val="9"/>
      <color indexed="8"/>
      <name val="Times New Roman"/>
      <family val="1"/>
    </font>
    <font>
      <sz val="9"/>
      <color indexed="8"/>
      <name val="Calibri"/>
      <family val="2"/>
    </font>
    <font>
      <sz val="9"/>
      <name val="Calibri"/>
      <family val="2"/>
    </font>
    <font>
      <b/>
      <sz val="9"/>
      <color indexed="8"/>
      <name val="Calibri"/>
      <family val="2"/>
    </font>
    <font>
      <b/>
      <i/>
      <sz val="9"/>
      <color indexed="8"/>
      <name val="Calibri"/>
      <family val="2"/>
    </font>
    <font>
      <sz val="9"/>
      <name val="Arial"/>
      <family val="2"/>
    </font>
    <font>
      <b/>
      <sz val="7"/>
      <name val="Arial"/>
      <family val="2"/>
    </font>
    <font>
      <sz val="7"/>
      <name val="Arial"/>
      <family val="2"/>
    </font>
    <font>
      <b/>
      <sz val="7"/>
      <color indexed="8"/>
      <name val="Calibri"/>
      <family val="2"/>
    </font>
    <font>
      <b/>
      <sz val="7"/>
      <name val="Calibri"/>
      <family val="2"/>
    </font>
    <font>
      <sz val="7"/>
      <color indexed="8"/>
      <name val="Times New Roman"/>
      <family val="1"/>
    </font>
    <font>
      <b/>
      <i/>
      <sz val="7"/>
      <name val="Calibri"/>
      <family val="2"/>
    </font>
    <font>
      <b/>
      <sz val="7"/>
      <color indexed="21"/>
      <name val="Calibri"/>
      <family val="2"/>
    </font>
    <font>
      <b/>
      <sz val="7"/>
      <color indexed="62"/>
      <name val="Arial"/>
      <family val="2"/>
    </font>
    <font>
      <b/>
      <sz val="7"/>
      <color indexed="56"/>
      <name val="Arial"/>
      <family val="2"/>
    </font>
    <font>
      <sz val="7"/>
      <color indexed="56"/>
      <name val="Arial"/>
      <family val="2"/>
    </font>
  </fonts>
  <fills count="4">
    <fill>
      <patternFill patternType="none"/>
    </fill>
    <fill>
      <patternFill patternType="gray125"/>
    </fill>
    <fill>
      <patternFill patternType="solid">
        <fgColor indexed="15"/>
        <bgColor indexed="35"/>
      </patternFill>
    </fill>
    <fill>
      <patternFill patternType="solid">
        <fgColor indexed="22"/>
        <bgColor indexed="31"/>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hair">
        <color indexed="8"/>
      </left>
      <right style="hair">
        <color indexed="8"/>
      </right>
      <top style="hair">
        <color indexed="8"/>
      </top>
      <bottom style="hair">
        <color indexed="8"/>
      </bottom>
      <diagonal/>
    </border>
    <border>
      <left/>
      <right/>
      <top style="thin">
        <color indexed="8"/>
      </top>
      <bottom/>
      <diagonal/>
    </border>
    <border>
      <left/>
      <right/>
      <top/>
      <bottom style="thin">
        <color indexed="8"/>
      </bottom>
      <diagonal/>
    </border>
    <border>
      <left/>
      <right/>
      <top/>
      <bottom style="thin">
        <color indexed="22"/>
      </bottom>
      <diagonal/>
    </border>
    <border>
      <left/>
      <right/>
      <top style="thin">
        <color indexed="8"/>
      </top>
      <bottom style="thin">
        <color indexed="22"/>
      </bottom>
      <diagonal/>
    </border>
    <border>
      <left/>
      <right/>
      <top style="thin">
        <color indexed="22"/>
      </top>
      <bottom/>
      <diagonal/>
    </border>
  </borders>
  <cellStyleXfs count="1">
    <xf numFmtId="0" fontId="0" fillId="0" borderId="0"/>
  </cellStyleXfs>
  <cellXfs count="151">
    <xf numFmtId="0" fontId="0" fillId="0" borderId="0" xfId="0"/>
    <xf numFmtId="0" fontId="1" fillId="0" borderId="0" xfId="0" applyFont="1"/>
    <xf numFmtId="0" fontId="1" fillId="0" borderId="0" xfId="0" applyFont="1" applyAlignment="1">
      <alignment wrapText="1"/>
    </xf>
    <xf numFmtId="4" fontId="1" fillId="0" borderId="0" xfId="0" applyNumberFormat="1" applyFont="1"/>
    <xf numFmtId="4" fontId="1" fillId="0" borderId="0" xfId="0" applyNumberFormat="1" applyFont="1" applyProtection="1">
      <protection locked="0"/>
    </xf>
    <xf numFmtId="0" fontId="1" fillId="2" borderId="0" xfId="0" applyFont="1" applyFill="1" applyAlignment="1">
      <alignment horizontal="center"/>
    </xf>
    <xf numFmtId="0" fontId="1" fillId="2" borderId="0" xfId="0" applyFont="1" applyFill="1" applyAlignment="1">
      <alignment horizontal="center" wrapText="1"/>
    </xf>
    <xf numFmtId="4" fontId="1" fillId="2" borderId="0" xfId="0" applyNumberFormat="1" applyFont="1" applyFill="1" applyAlignment="1" applyProtection="1">
      <alignment horizontal="center"/>
      <protection locked="0"/>
    </xf>
    <xf numFmtId="166" fontId="1" fillId="0" borderId="0" xfId="0" applyNumberFormat="1" applyFont="1"/>
    <xf numFmtId="0" fontId="1" fillId="0" borderId="0" xfId="0" applyNumberFormat="1" applyFont="1"/>
    <xf numFmtId="0" fontId="2" fillId="0" borderId="0" xfId="0" applyFont="1" applyAlignment="1">
      <alignment wrapText="1"/>
    </xf>
    <xf numFmtId="0" fontId="0" fillId="0" borderId="0" xfId="0" applyFill="1" applyBorder="1" applyAlignment="1">
      <alignment horizontal="left" vertical="top"/>
    </xf>
    <xf numFmtId="0" fontId="3" fillId="0" borderId="0" xfId="0" applyFont="1" applyFill="1" applyBorder="1" applyAlignment="1">
      <alignment horizontal="left" vertical="top"/>
    </xf>
    <xf numFmtId="0" fontId="0" fillId="0" borderId="0" xfId="0" applyFill="1" applyBorder="1" applyAlignment="1">
      <alignment horizontal="left" vertical="top" wrapText="1"/>
    </xf>
    <xf numFmtId="0" fontId="4" fillId="0" borderId="0" xfId="0" applyFont="1" applyFill="1" applyBorder="1" applyAlignment="1">
      <alignment horizontal="center" vertical="top" wrapText="1"/>
    </xf>
    <xf numFmtId="0" fontId="6" fillId="0" borderId="1" xfId="0" applyFont="1" applyFill="1" applyBorder="1" applyAlignment="1" applyProtection="1">
      <alignment horizontal="center" vertical="top" wrapText="1"/>
      <protection locked="0"/>
    </xf>
    <xf numFmtId="1" fontId="7" fillId="0" borderId="1" xfId="0" applyNumberFormat="1" applyFont="1" applyFill="1" applyBorder="1" applyAlignment="1">
      <alignment horizontal="right" vertical="top" wrapText="1"/>
    </xf>
    <xf numFmtId="0" fontId="2" fillId="0" borderId="1" xfId="0" applyFont="1" applyFill="1" applyBorder="1" applyAlignment="1">
      <alignment horizontal="right" vertical="top" wrapText="1"/>
    </xf>
    <xf numFmtId="0" fontId="2" fillId="0" borderId="1" xfId="0" applyFont="1" applyFill="1" applyBorder="1" applyAlignment="1">
      <alignment horizontal="left" vertical="top" wrapText="1"/>
    </xf>
    <xf numFmtId="167" fontId="0" fillId="0" borderId="1" xfId="0" applyNumberFormat="1" applyFill="1" applyBorder="1" applyAlignment="1" applyProtection="1">
      <alignment horizontal="center" vertical="center" wrapText="1"/>
      <protection locked="0"/>
    </xf>
    <xf numFmtId="1" fontId="8" fillId="0" borderId="1" xfId="0" applyNumberFormat="1" applyFont="1" applyFill="1" applyBorder="1" applyAlignment="1">
      <alignment horizontal="right" vertical="top" wrapText="1"/>
    </xf>
    <xf numFmtId="0" fontId="8" fillId="0" borderId="1" xfId="0" applyFont="1" applyFill="1" applyBorder="1" applyAlignment="1">
      <alignment horizontal="left" vertical="top" wrapText="1"/>
    </xf>
    <xf numFmtId="1" fontId="7" fillId="0" borderId="2" xfId="0" applyNumberFormat="1" applyFont="1" applyFill="1" applyBorder="1" applyAlignment="1">
      <alignment horizontal="right" vertical="top" wrapText="1"/>
    </xf>
    <xf numFmtId="0" fontId="7" fillId="0" borderId="3" xfId="0" applyFont="1" applyFill="1" applyBorder="1" applyAlignment="1">
      <alignment horizontal="left" vertical="top" wrapText="1"/>
    </xf>
    <xf numFmtId="0" fontId="0" fillId="0" borderId="3" xfId="0" applyFill="1" applyBorder="1" applyAlignment="1">
      <alignment horizontal="left" vertical="top" wrapText="1"/>
    </xf>
    <xf numFmtId="0" fontId="0" fillId="0" borderId="4" xfId="0" applyFill="1" applyBorder="1" applyAlignment="1">
      <alignment horizontal="left" vertical="top" wrapText="1"/>
    </xf>
    <xf numFmtId="0" fontId="13" fillId="0" borderId="1" xfId="0" applyFont="1" applyFill="1" applyBorder="1" applyAlignment="1" applyProtection="1">
      <alignment horizontal="center" vertical="top" wrapText="1"/>
      <protection locked="0"/>
    </xf>
    <xf numFmtId="0" fontId="14" fillId="0" borderId="1" xfId="0" applyFont="1" applyFill="1" applyBorder="1" applyAlignment="1">
      <alignment horizontal="center" vertical="top" wrapText="1"/>
    </xf>
    <xf numFmtId="0" fontId="10" fillId="0" borderId="1" xfId="0" applyFont="1" applyFill="1" applyBorder="1" applyAlignment="1">
      <alignment horizontal="left" vertical="top" wrapText="1"/>
    </xf>
    <xf numFmtId="167" fontId="15" fillId="0" borderId="1" xfId="0" applyNumberFormat="1" applyFont="1" applyFill="1" applyBorder="1" applyAlignment="1" applyProtection="1">
      <alignment horizontal="center" vertical="center" wrapText="1"/>
      <protection locked="0"/>
    </xf>
    <xf numFmtId="1" fontId="16" fillId="0" borderId="1" xfId="0" applyNumberFormat="1" applyFont="1" applyFill="1" applyBorder="1" applyAlignment="1">
      <alignment horizontal="center" vertical="top" wrapText="1"/>
    </xf>
    <xf numFmtId="0" fontId="17" fillId="0" borderId="1" xfId="0" applyFont="1" applyFill="1" applyBorder="1" applyAlignment="1">
      <alignment horizontal="left" vertical="top" wrapText="1"/>
    </xf>
    <xf numFmtId="1" fontId="18" fillId="0" borderId="1" xfId="0" applyNumberFormat="1" applyFont="1" applyFill="1" applyBorder="1" applyAlignment="1">
      <alignment horizontal="center" vertical="top" wrapText="1"/>
    </xf>
    <xf numFmtId="0" fontId="14" fillId="0" borderId="1" xfId="0" applyFont="1" applyFill="1" applyBorder="1" applyAlignment="1">
      <alignment horizontal="left" vertical="top" wrapText="1"/>
    </xf>
    <xf numFmtId="167" fontId="15" fillId="0" borderId="1" xfId="0" applyNumberFormat="1" applyFont="1" applyFill="1" applyBorder="1" applyAlignment="1" applyProtection="1">
      <alignment horizontal="center" vertical="center" wrapText="1"/>
    </xf>
    <xf numFmtId="1" fontId="19" fillId="0" borderId="1" xfId="0" applyNumberFormat="1" applyFont="1" applyFill="1" applyBorder="1" applyAlignment="1">
      <alignment horizontal="center" vertical="top" wrapText="1"/>
    </xf>
    <xf numFmtId="0" fontId="20" fillId="0" borderId="1" xfId="0" applyFont="1" applyFill="1" applyBorder="1" applyAlignment="1">
      <alignment horizontal="left" vertical="top" wrapText="1"/>
    </xf>
    <xf numFmtId="0" fontId="0" fillId="0" borderId="0" xfId="0" applyFill="1" applyBorder="1" applyAlignment="1" applyProtection="1">
      <alignment horizontal="left" vertical="top"/>
    </xf>
    <xf numFmtId="0" fontId="3" fillId="0" borderId="0" xfId="0" applyFont="1" applyFill="1" applyBorder="1" applyAlignment="1" applyProtection="1">
      <alignment horizontal="left" vertical="top"/>
    </xf>
    <xf numFmtId="0" fontId="21" fillId="0" borderId="1" xfId="0" applyFont="1" applyFill="1" applyBorder="1" applyAlignment="1">
      <alignment horizontal="center" vertical="top" wrapText="1"/>
    </xf>
    <xf numFmtId="168" fontId="23" fillId="0" borderId="1" xfId="0" applyNumberFormat="1" applyFont="1" applyFill="1" applyBorder="1" applyAlignment="1">
      <alignment horizontal="left" vertical="top" wrapText="1"/>
    </xf>
    <xf numFmtId="0" fontId="24" fillId="0" borderId="1" xfId="0" applyFont="1" applyFill="1" applyBorder="1" applyAlignment="1">
      <alignment horizontal="left" vertical="top" wrapText="1"/>
    </xf>
    <xf numFmtId="167" fontId="25" fillId="0" borderId="5" xfId="0" applyNumberFormat="1" applyFont="1" applyFill="1" applyBorder="1" applyAlignment="1" applyProtection="1">
      <alignment horizontal="center" vertical="top"/>
      <protection locked="0"/>
    </xf>
    <xf numFmtId="169" fontId="23" fillId="0" borderId="1" xfId="0" applyNumberFormat="1" applyFont="1" applyFill="1" applyBorder="1" applyAlignment="1">
      <alignment horizontal="left" vertical="top" wrapText="1"/>
    </xf>
    <xf numFmtId="49" fontId="0" fillId="0" borderId="0" xfId="0" applyNumberFormat="1" applyFont="1" applyFill="1" applyBorder="1" applyAlignment="1" applyProtection="1">
      <alignment horizontal="left" vertical="top"/>
    </xf>
    <xf numFmtId="167" fontId="25" fillId="0" borderId="1" xfId="0" applyNumberFormat="1" applyFont="1" applyFill="1" applyBorder="1" applyAlignment="1" applyProtection="1">
      <alignment horizontal="center" vertical="center" wrapText="1"/>
    </xf>
    <xf numFmtId="167" fontId="25" fillId="0" borderId="1" xfId="0" applyNumberFormat="1" applyFont="1" applyFill="1" applyBorder="1" applyAlignment="1" applyProtection="1">
      <alignment horizontal="center" vertical="center" wrapText="1"/>
      <protection locked="0"/>
    </xf>
    <xf numFmtId="1" fontId="23" fillId="0" borderId="1" xfId="0" applyNumberFormat="1" applyFont="1" applyFill="1" applyBorder="1" applyAlignment="1">
      <alignment horizontal="left" vertical="top" wrapText="1"/>
    </xf>
    <xf numFmtId="0" fontId="22" fillId="0" borderId="6" xfId="0" applyFont="1" applyFill="1" applyBorder="1" applyAlignment="1">
      <alignment horizontal="left" vertical="top" wrapText="1"/>
    </xf>
    <xf numFmtId="0" fontId="0" fillId="0" borderId="6" xfId="0" applyFill="1" applyBorder="1" applyAlignment="1">
      <alignment vertical="top" wrapText="1"/>
    </xf>
    <xf numFmtId="0" fontId="0" fillId="0" borderId="0" xfId="0" applyFill="1" applyBorder="1" applyAlignment="1">
      <alignment horizontal="center" vertical="top"/>
    </xf>
    <xf numFmtId="0" fontId="0" fillId="0" borderId="0" xfId="0" applyFill="1" applyBorder="1" applyAlignment="1">
      <alignment horizontal="center" vertical="top" wrapText="1"/>
    </xf>
    <xf numFmtId="0" fontId="2" fillId="0" borderId="0" xfId="0" applyFont="1" applyFill="1" applyBorder="1" applyAlignment="1">
      <alignment horizontal="left" vertical="top" wrapText="1" indent="1"/>
    </xf>
    <xf numFmtId="0" fontId="28" fillId="0" borderId="6" xfId="0" applyFont="1" applyFill="1" applyBorder="1" applyAlignment="1">
      <alignment horizontal="left" vertical="top" wrapText="1"/>
    </xf>
    <xf numFmtId="0" fontId="28" fillId="0" borderId="6" xfId="0" applyFont="1" applyFill="1" applyBorder="1" applyAlignment="1">
      <alignment horizontal="center" vertical="top" wrapText="1"/>
    </xf>
    <xf numFmtId="0" fontId="28" fillId="0" borderId="6" xfId="0" applyFont="1" applyFill="1" applyBorder="1" applyAlignment="1">
      <alignment horizontal="left" vertical="top" wrapText="1" indent="1"/>
    </xf>
    <xf numFmtId="1" fontId="29" fillId="0" borderId="0" xfId="0" applyNumberFormat="1" applyFont="1" applyFill="1" applyBorder="1" applyAlignment="1">
      <alignment horizontal="right" vertical="top" wrapText="1"/>
    </xf>
    <xf numFmtId="0" fontId="29" fillId="0" borderId="0" xfId="0" applyFont="1" applyFill="1" applyBorder="1" applyAlignment="1">
      <alignment horizontal="left" vertical="top" wrapText="1"/>
    </xf>
    <xf numFmtId="0" fontId="29" fillId="0" borderId="0" xfId="0" applyFont="1" applyFill="1" applyBorder="1" applyAlignment="1">
      <alignment horizontal="right" vertical="top" wrapText="1"/>
    </xf>
    <xf numFmtId="0" fontId="21" fillId="0" borderId="7" xfId="0" applyFont="1" applyFill="1" applyBorder="1" applyAlignment="1">
      <alignment horizontal="left" vertical="top" wrapText="1"/>
    </xf>
    <xf numFmtId="0" fontId="22" fillId="0" borderId="0" xfId="0" applyFont="1" applyFill="1" applyBorder="1" applyAlignment="1">
      <alignment horizontal="center" vertical="top" wrapText="1"/>
    </xf>
    <xf numFmtId="0" fontId="22" fillId="0" borderId="0" xfId="0" applyFont="1" applyFill="1" applyBorder="1" applyAlignment="1">
      <alignment horizontal="left" vertical="top" wrapText="1"/>
    </xf>
    <xf numFmtId="0" fontId="21" fillId="0" borderId="0" xfId="0" applyFont="1" applyFill="1" applyBorder="1" applyAlignment="1">
      <alignment horizontal="left" vertical="top" wrapText="1"/>
    </xf>
    <xf numFmtId="0" fontId="29" fillId="0" borderId="7" xfId="0" applyFont="1" applyFill="1" applyBorder="1" applyAlignment="1">
      <alignment horizontal="right" vertical="top" wrapText="1"/>
    </xf>
    <xf numFmtId="0" fontId="29" fillId="0" borderId="7" xfId="0" applyFont="1" applyFill="1" applyBorder="1" applyAlignment="1">
      <alignment horizontal="left" vertical="top" wrapText="1"/>
    </xf>
    <xf numFmtId="0" fontId="22" fillId="0" borderId="7" xfId="0" applyFont="1" applyFill="1" applyBorder="1" applyAlignment="1">
      <alignment horizontal="center" vertical="top" wrapText="1"/>
    </xf>
    <xf numFmtId="0" fontId="22" fillId="0" borderId="7" xfId="0" applyFont="1" applyFill="1" applyBorder="1" applyAlignment="1">
      <alignment horizontal="left" vertical="top" wrapText="1"/>
    </xf>
    <xf numFmtId="0" fontId="22" fillId="0" borderId="7" xfId="0" applyFont="1" applyFill="1" applyBorder="1" applyAlignment="1">
      <alignment horizontal="left" vertical="top" wrapText="1" indent="1"/>
    </xf>
    <xf numFmtId="0" fontId="29" fillId="0" borderId="6" xfId="0" applyFont="1" applyFill="1" applyBorder="1" applyAlignment="1">
      <alignment horizontal="right" vertical="top" wrapText="1"/>
    </xf>
    <xf numFmtId="0" fontId="29" fillId="0" borderId="6" xfId="0" applyFont="1" applyFill="1" applyBorder="1" applyAlignment="1">
      <alignment horizontal="left" vertical="top" wrapText="1"/>
    </xf>
    <xf numFmtId="0" fontId="21" fillId="0" borderId="6" xfId="0" applyFont="1" applyFill="1" applyBorder="1" applyAlignment="1">
      <alignment horizontal="left" vertical="top" wrapText="1"/>
    </xf>
    <xf numFmtId="0" fontId="22" fillId="0" borderId="6" xfId="0" applyFont="1" applyFill="1" applyBorder="1" applyAlignment="1">
      <alignment horizontal="center" vertical="top" wrapText="1"/>
    </xf>
    <xf numFmtId="0" fontId="22" fillId="0" borderId="6" xfId="0" applyFont="1" applyFill="1" applyBorder="1" applyAlignment="1">
      <alignment horizontal="left" vertical="top" wrapText="1" indent="1"/>
    </xf>
    <xf numFmtId="0" fontId="29" fillId="0" borderId="3" xfId="0" applyFont="1" applyFill="1" applyBorder="1" applyAlignment="1">
      <alignment horizontal="right" vertical="top" wrapText="1"/>
    </xf>
    <xf numFmtId="0" fontId="29" fillId="0" borderId="3" xfId="0" applyFont="1" applyFill="1" applyBorder="1" applyAlignment="1">
      <alignment horizontal="left" vertical="top" wrapText="1"/>
    </xf>
    <xf numFmtId="0" fontId="21" fillId="0" borderId="3" xfId="0" applyFont="1" applyFill="1" applyBorder="1" applyAlignment="1">
      <alignment horizontal="left" vertical="top" wrapText="1"/>
    </xf>
    <xf numFmtId="0" fontId="22" fillId="0" borderId="3" xfId="0" applyFont="1" applyFill="1" applyBorder="1" applyAlignment="1">
      <alignment horizontal="center" vertical="top" wrapText="1"/>
    </xf>
    <xf numFmtId="0" fontId="22" fillId="0" borderId="3" xfId="0" applyFont="1" applyFill="1" applyBorder="1" applyAlignment="1">
      <alignment horizontal="left" vertical="top" wrapText="1"/>
    </xf>
    <xf numFmtId="0" fontId="25" fillId="0" borderId="8" xfId="0" applyFont="1" applyFill="1" applyBorder="1" applyAlignment="1">
      <alignment horizontal="left" vertical="top" wrapText="1"/>
    </xf>
    <xf numFmtId="0" fontId="29" fillId="0" borderId="9" xfId="0" applyFont="1" applyFill="1" applyBorder="1" applyAlignment="1">
      <alignment horizontal="right" vertical="top" wrapText="1"/>
    </xf>
    <xf numFmtId="0" fontId="29" fillId="0" borderId="9" xfId="0" applyFont="1" applyFill="1" applyBorder="1" applyAlignment="1">
      <alignment horizontal="left" vertical="top" wrapText="1"/>
    </xf>
    <xf numFmtId="0" fontId="21" fillId="0" borderId="9" xfId="0" applyFont="1" applyFill="1" applyBorder="1" applyAlignment="1">
      <alignment horizontal="left" vertical="top" wrapText="1"/>
    </xf>
    <xf numFmtId="0" fontId="22" fillId="0" borderId="9" xfId="0" applyFont="1" applyFill="1" applyBorder="1" applyAlignment="1">
      <alignment horizontal="center" vertical="top" wrapText="1"/>
    </xf>
    <xf numFmtId="0" fontId="22" fillId="0" borderId="9" xfId="0" applyFont="1" applyFill="1" applyBorder="1" applyAlignment="1">
      <alignment horizontal="left" vertical="top" wrapText="1"/>
    </xf>
    <xf numFmtId="1" fontId="29" fillId="0" borderId="10" xfId="0" applyNumberFormat="1" applyFont="1" applyFill="1" applyBorder="1" applyAlignment="1">
      <alignment horizontal="left" vertical="top" wrapText="1" indent="1"/>
    </xf>
    <xf numFmtId="0" fontId="29" fillId="0" borderId="10" xfId="0" applyFont="1" applyFill="1" applyBorder="1" applyAlignment="1">
      <alignment horizontal="left" vertical="top" wrapText="1"/>
    </xf>
    <xf numFmtId="0" fontId="29" fillId="0" borderId="10" xfId="0" applyFont="1" applyFill="1" applyBorder="1" applyAlignment="1">
      <alignment horizontal="right" vertical="top" wrapText="1"/>
    </xf>
    <xf numFmtId="0" fontId="21" fillId="0" borderId="10" xfId="0" applyFont="1" applyFill="1" applyBorder="1" applyAlignment="1">
      <alignment horizontal="left" vertical="top" wrapText="1"/>
    </xf>
    <xf numFmtId="0" fontId="22" fillId="0" borderId="10" xfId="0" applyFont="1" applyFill="1" applyBorder="1" applyAlignment="1">
      <alignment horizontal="center" vertical="top" wrapText="1"/>
    </xf>
    <xf numFmtId="0" fontId="22" fillId="0" borderId="10" xfId="0" applyFont="1" applyFill="1" applyBorder="1" applyAlignment="1">
      <alignment horizontal="left" vertical="top" wrapText="1"/>
    </xf>
    <xf numFmtId="1" fontId="29" fillId="0" borderId="10" xfId="0" applyNumberFormat="1" applyFont="1" applyFill="1" applyBorder="1" applyAlignment="1">
      <alignment horizontal="right" vertical="top" wrapText="1"/>
    </xf>
    <xf numFmtId="0" fontId="25" fillId="3" borderId="0" xfId="0" applyFont="1" applyFill="1" applyBorder="1" applyAlignment="1">
      <alignment horizontal="left" vertical="top" wrapText="1"/>
    </xf>
    <xf numFmtId="0" fontId="25" fillId="3" borderId="0" xfId="0" applyFont="1" applyFill="1" applyBorder="1" applyAlignment="1">
      <alignment horizontal="center" vertical="top" wrapText="1"/>
    </xf>
    <xf numFmtId="1" fontId="29" fillId="0" borderId="0" xfId="0" applyNumberFormat="1" applyFont="1" applyFill="1" applyBorder="1" applyAlignment="1">
      <alignment horizontal="left" vertical="top" wrapText="1" indent="1"/>
    </xf>
    <xf numFmtId="0" fontId="21" fillId="0" borderId="7" xfId="0" applyFont="1" applyFill="1" applyBorder="1" applyAlignment="1">
      <alignment horizontal="left" vertical="top" wrapText="1" indent="1"/>
    </xf>
    <xf numFmtId="0" fontId="21" fillId="0" borderId="3" xfId="0" applyFont="1" applyFill="1" applyBorder="1" applyAlignment="1">
      <alignment horizontal="left" vertical="top" wrapText="1" indent="1"/>
    </xf>
    <xf numFmtId="0" fontId="21" fillId="0" borderId="6" xfId="0" applyFont="1" applyFill="1" applyBorder="1" applyAlignment="1">
      <alignment horizontal="left" vertical="top" wrapText="1" indent="1"/>
    </xf>
    <xf numFmtId="1" fontId="29" fillId="0" borderId="0" xfId="0" applyNumberFormat="1" applyFont="1" applyFill="1" applyBorder="1" applyAlignment="1">
      <alignment horizontal="left" vertical="top" wrapText="1"/>
    </xf>
    <xf numFmtId="0" fontId="29" fillId="0" borderId="8" xfId="0" applyFont="1" applyFill="1" applyBorder="1" applyAlignment="1">
      <alignment horizontal="right" vertical="top" wrapText="1"/>
    </xf>
    <xf numFmtId="0" fontId="21" fillId="0" borderId="9" xfId="0" applyFont="1" applyFill="1" applyBorder="1" applyAlignment="1">
      <alignment horizontal="left" vertical="top" wrapText="1" indent="4"/>
    </xf>
    <xf numFmtId="0" fontId="21" fillId="0" borderId="10" xfId="0" applyFont="1" applyFill="1" applyBorder="1" applyAlignment="1">
      <alignment horizontal="left" vertical="top" wrapText="1" indent="4"/>
    </xf>
    <xf numFmtId="0" fontId="22" fillId="0" borderId="10" xfId="0" applyFont="1" applyFill="1" applyBorder="1" applyAlignment="1">
      <alignment horizontal="left" vertical="top" wrapText="1" indent="5"/>
    </xf>
    <xf numFmtId="0" fontId="2" fillId="0" borderId="0" xfId="0" applyFont="1" applyFill="1" applyBorder="1" applyAlignment="1">
      <alignment horizontal="center" vertical="top" wrapText="1"/>
    </xf>
    <xf numFmtId="0" fontId="5" fillId="0" borderId="0" xfId="0" applyFont="1" applyFill="1" applyBorder="1" applyAlignment="1" applyProtection="1">
      <alignment horizontal="center" vertical="top" wrapText="1"/>
      <protection locked="0"/>
    </xf>
    <xf numFmtId="0" fontId="5" fillId="0" borderId="7" xfId="0" applyFont="1" applyFill="1" applyBorder="1" applyAlignment="1">
      <alignment horizontal="center" vertical="center" wrapText="1"/>
    </xf>
    <xf numFmtId="0" fontId="6" fillId="0" borderId="1" xfId="0" applyFont="1" applyFill="1" applyBorder="1" applyAlignment="1">
      <alignment horizontal="left" vertical="center" wrapText="1" indent="15"/>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0" fontId="2" fillId="0" borderId="0" xfId="0" applyFont="1" applyFill="1" applyBorder="1" applyAlignment="1">
      <alignment horizontal="left" vertical="top" wrapText="1"/>
    </xf>
    <xf numFmtId="0" fontId="7" fillId="0" borderId="1" xfId="0" applyFont="1" applyFill="1" applyBorder="1" applyAlignment="1">
      <alignment horizontal="left" vertical="top" wrapText="1"/>
    </xf>
    <xf numFmtId="0" fontId="8" fillId="0" borderId="1" xfId="0" applyFont="1" applyFill="1" applyBorder="1" applyAlignment="1">
      <alignment horizontal="left" vertical="top" wrapText="1"/>
    </xf>
    <xf numFmtId="0" fontId="7" fillId="0" borderId="3" xfId="0" applyFont="1" applyFill="1" applyBorder="1" applyAlignment="1">
      <alignment horizontal="left" vertical="top" wrapText="1"/>
    </xf>
    <xf numFmtId="49" fontId="2" fillId="0" borderId="6" xfId="0" applyNumberFormat="1" applyFont="1" applyFill="1" applyBorder="1" applyAlignment="1">
      <alignment horizontal="left" vertical="top" wrapText="1"/>
    </xf>
    <xf numFmtId="0" fontId="14" fillId="0" borderId="1" xfId="0" applyFont="1" applyFill="1" applyBorder="1" applyAlignment="1">
      <alignment horizontal="center" vertical="top" wrapText="1"/>
    </xf>
    <xf numFmtId="0" fontId="20" fillId="0" borderId="6" xfId="0" applyFont="1" applyFill="1" applyBorder="1" applyAlignment="1">
      <alignment horizontal="left" vertical="top" wrapText="1"/>
    </xf>
    <xf numFmtId="0" fontId="4" fillId="0" borderId="0" xfId="0" applyFont="1" applyFill="1" applyBorder="1" applyAlignment="1">
      <alignment horizontal="center" vertical="top" wrapText="1"/>
    </xf>
    <xf numFmtId="0" fontId="5" fillId="0" borderId="7" xfId="0" applyFont="1" applyFill="1" applyBorder="1" applyAlignment="1">
      <alignment horizontal="center" vertical="center"/>
    </xf>
    <xf numFmtId="0" fontId="10" fillId="0" borderId="1" xfId="0" applyFont="1" applyFill="1" applyBorder="1" applyAlignment="1">
      <alignment horizontal="left" wrapText="1" indent="1"/>
    </xf>
    <xf numFmtId="0" fontId="11" fillId="0" borderId="1" xfId="0" applyFont="1" applyFill="1" applyBorder="1" applyAlignment="1">
      <alignment horizontal="center" wrapText="1"/>
    </xf>
    <xf numFmtId="0" fontId="12" fillId="0" borderId="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pplyProtection="1">
      <alignment horizontal="center" vertical="center" wrapText="1"/>
      <protection locked="0"/>
    </xf>
    <xf numFmtId="0" fontId="6" fillId="0" borderId="4" xfId="0" applyFont="1" applyFill="1" applyBorder="1" applyAlignment="1">
      <alignment horizontal="left" wrapText="1" indent="15"/>
    </xf>
    <xf numFmtId="0" fontId="12" fillId="0" borderId="1" xfId="0" applyFont="1" applyFill="1" applyBorder="1" applyAlignment="1">
      <alignment horizontal="center" vertical="top" wrapText="1"/>
    </xf>
    <xf numFmtId="0" fontId="21" fillId="0" borderId="1" xfId="0" applyFont="1" applyFill="1" applyBorder="1" applyAlignment="1" applyProtection="1">
      <alignment horizontal="center" vertical="top" wrapText="1"/>
      <protection locked="0"/>
    </xf>
    <xf numFmtId="0" fontId="21" fillId="0" borderId="1" xfId="0" applyFont="1" applyFill="1" applyBorder="1" applyAlignment="1">
      <alignment horizontal="center" vertical="top" wrapText="1"/>
    </xf>
    <xf numFmtId="0" fontId="21" fillId="0" borderId="2" xfId="0" applyFont="1" applyFill="1" applyBorder="1" applyAlignment="1">
      <alignment horizontal="left" vertical="center" wrapText="1"/>
    </xf>
    <xf numFmtId="0" fontId="26" fillId="0" borderId="1" xfId="0" applyFont="1" applyFill="1" applyBorder="1" applyAlignment="1">
      <alignment horizontal="left" vertical="top" wrapText="1" indent="1"/>
    </xf>
    <xf numFmtId="0" fontId="21" fillId="0" borderId="1" xfId="0" applyFont="1" applyFill="1" applyBorder="1" applyAlignment="1">
      <alignment vertical="center" wrapText="1"/>
    </xf>
    <xf numFmtId="0" fontId="26" fillId="0" borderId="1" xfId="0" applyFont="1" applyFill="1" applyBorder="1" applyAlignment="1">
      <alignment horizontal="left" vertical="top" wrapText="1" indent="5"/>
    </xf>
    <xf numFmtId="0" fontId="26" fillId="0" borderId="1" xfId="0" applyFont="1" applyFill="1" applyBorder="1" applyAlignment="1">
      <alignment horizontal="left" vertical="top" wrapText="1"/>
    </xf>
    <xf numFmtId="0" fontId="26" fillId="0" borderId="1" xfId="0" applyFont="1" applyFill="1" applyBorder="1" applyAlignment="1">
      <alignment horizontal="left" vertical="top" wrapText="1" indent="4"/>
    </xf>
    <xf numFmtId="0" fontId="26" fillId="0" borderId="1" xfId="0" applyFont="1" applyFill="1" applyBorder="1" applyAlignment="1">
      <alignment horizontal="center" vertical="top" wrapText="1"/>
    </xf>
    <xf numFmtId="0" fontId="21" fillId="0" borderId="1" xfId="0" applyFont="1" applyFill="1" applyBorder="1" applyAlignment="1">
      <alignment horizontal="left" vertical="center" wrapText="1"/>
    </xf>
    <xf numFmtId="0" fontId="23" fillId="0" borderId="1" xfId="0" applyFont="1" applyFill="1" applyBorder="1" applyAlignment="1">
      <alignment horizontal="left" vertical="top" wrapText="1" indent="1"/>
    </xf>
    <xf numFmtId="0" fontId="22" fillId="0" borderId="6" xfId="0" applyFont="1" applyFill="1" applyBorder="1" applyAlignment="1">
      <alignment horizontal="left" vertical="top" wrapText="1"/>
    </xf>
    <xf numFmtId="0" fontId="26" fillId="0" borderId="1" xfId="0" applyFont="1" applyFill="1" applyBorder="1" applyAlignment="1">
      <alignment horizontal="left" vertical="top" wrapText="1" indent="7"/>
    </xf>
    <xf numFmtId="0" fontId="22" fillId="0" borderId="7" xfId="0" applyFont="1" applyFill="1" applyBorder="1" applyAlignment="1">
      <alignment horizontal="center" vertical="top" wrapText="1"/>
    </xf>
    <xf numFmtId="0" fontId="22" fillId="0" borderId="6" xfId="0" applyFont="1" applyFill="1" applyBorder="1" applyAlignment="1">
      <alignment horizontal="center" vertical="top" wrapText="1"/>
    </xf>
    <xf numFmtId="0" fontId="4" fillId="0" borderId="7" xfId="0" applyFont="1" applyFill="1" applyBorder="1" applyAlignment="1">
      <alignment horizontal="center" vertical="top" wrapText="1"/>
    </xf>
    <xf numFmtId="0" fontId="28" fillId="0" borderId="6" xfId="0" applyFont="1" applyFill="1" applyBorder="1" applyAlignment="1">
      <alignment horizontal="left" vertical="top" wrapText="1"/>
    </xf>
    <xf numFmtId="0" fontId="25" fillId="3" borderId="0" xfId="0" applyFont="1" applyFill="1" applyBorder="1" applyAlignment="1">
      <alignment horizontal="left" vertical="top" wrapText="1"/>
    </xf>
    <xf numFmtId="1" fontId="29" fillId="0" borderId="0" xfId="0" applyNumberFormat="1" applyFont="1" applyFill="1" applyBorder="1" applyAlignment="1">
      <alignment horizontal="right" vertical="top" wrapText="1"/>
    </xf>
    <xf numFmtId="0" fontId="29" fillId="0" borderId="0" xfId="0" applyFont="1" applyFill="1" applyBorder="1" applyAlignment="1">
      <alignment horizontal="left" vertical="top" wrapText="1"/>
    </xf>
    <xf numFmtId="0" fontId="29" fillId="0" borderId="7" xfId="0" applyFont="1" applyFill="1" applyBorder="1" applyAlignment="1">
      <alignment horizontal="right" vertical="top" wrapText="1"/>
    </xf>
    <xf numFmtId="0" fontId="22" fillId="0" borderId="7" xfId="0" applyFont="1" applyFill="1" applyBorder="1" applyAlignment="1">
      <alignment horizontal="left" vertical="top" wrapText="1"/>
    </xf>
    <xf numFmtId="0" fontId="21" fillId="0" borderId="7" xfId="0" applyFont="1" applyFill="1" applyBorder="1" applyAlignment="1">
      <alignment horizontal="left" vertical="top" wrapText="1" indent="4"/>
    </xf>
    <xf numFmtId="0" fontId="22" fillId="0" borderId="7" xfId="0" applyFont="1" applyFill="1" applyBorder="1" applyAlignment="1">
      <alignment horizontal="left" vertical="center" wrapText="1"/>
    </xf>
    <xf numFmtId="0" fontId="25" fillId="0" borderId="0" xfId="0" applyFont="1" applyFill="1" applyBorder="1" applyAlignment="1">
      <alignment horizontal="center" vertical="top" wrapText="1"/>
    </xf>
    <xf numFmtId="0" fontId="29" fillId="0" borderId="6" xfId="0" applyFont="1" applyFill="1" applyBorder="1" applyAlignment="1">
      <alignment horizontal="center" vertical="top" wrapText="1"/>
    </xf>
    <xf numFmtId="0" fontId="21" fillId="0" borderId="6" xfId="0" applyFont="1" applyFill="1" applyBorder="1" applyAlignment="1">
      <alignment horizontal="left" vertical="top" wrapText="1" indent="4"/>
    </xf>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7"/>
  <sheetViews>
    <sheetView topLeftCell="A44" workbookViewId="0">
      <selection activeCell="A2" sqref="A2"/>
    </sheetView>
  </sheetViews>
  <sheetFormatPr defaultColWidth="12.83203125" defaultRowHeight="12.75" x14ac:dyDescent="0.2"/>
  <cols>
    <col min="1" max="1" width="6.5" style="1" customWidth="1"/>
    <col min="2" max="2" width="87" style="2" customWidth="1"/>
    <col min="3" max="5" width="16.6640625" style="3" customWidth="1"/>
    <col min="6" max="6" width="12.83203125" style="1"/>
    <col min="7" max="7" width="13.6640625" style="1" customWidth="1"/>
    <col min="8" max="16384" width="12.83203125" style="1"/>
  </cols>
  <sheetData>
    <row r="1" spans="1:7" hidden="1" x14ac:dyDescent="0.2">
      <c r="A1" s="1" t="s">
        <v>659</v>
      </c>
      <c r="C1" s="4" t="s">
        <v>1</v>
      </c>
      <c r="D1" s="4" t="s">
        <v>2</v>
      </c>
      <c r="E1" s="4" t="s">
        <v>3</v>
      </c>
    </row>
    <row r="2" spans="1:7" ht="16.350000000000001" customHeight="1" x14ac:dyDescent="0.2">
      <c r="A2" s="5" t="s">
        <v>4</v>
      </c>
      <c r="B2" s="6" t="s">
        <v>5</v>
      </c>
      <c r="C2" s="7" t="s">
        <v>6</v>
      </c>
      <c r="D2" s="7" t="s">
        <v>7</v>
      </c>
      <c r="E2" s="7" t="s">
        <v>8</v>
      </c>
    </row>
    <row r="3" spans="1:7" x14ac:dyDescent="0.2">
      <c r="A3" s="8">
        <v>1</v>
      </c>
      <c r="B3" s="2" t="s">
        <v>9</v>
      </c>
      <c r="C3" s="4">
        <v>0</v>
      </c>
      <c r="D3" s="4">
        <v>0</v>
      </c>
      <c r="E3" s="4">
        <v>0</v>
      </c>
    </row>
    <row r="4" spans="1:7" x14ac:dyDescent="0.2">
      <c r="A4" s="8">
        <v>2</v>
      </c>
      <c r="B4" s="2" t="s">
        <v>10</v>
      </c>
      <c r="C4" s="4">
        <v>228900</v>
      </c>
      <c r="D4" s="4">
        <v>227600</v>
      </c>
      <c r="E4" s="4">
        <v>227600</v>
      </c>
    </row>
    <row r="5" spans="1:7" x14ac:dyDescent="0.2">
      <c r="A5" s="8">
        <v>3</v>
      </c>
      <c r="B5" s="2" t="s">
        <v>11</v>
      </c>
      <c r="C5" s="4">
        <v>44251</v>
      </c>
      <c r="D5" s="4">
        <v>58849</v>
      </c>
      <c r="E5" s="4">
        <v>56589</v>
      </c>
    </row>
    <row r="6" spans="1:7" x14ac:dyDescent="0.2">
      <c r="A6" s="8">
        <v>4</v>
      </c>
      <c r="B6" s="2" t="s">
        <v>12</v>
      </c>
      <c r="C6" s="4">
        <v>192910</v>
      </c>
      <c r="D6" s="4">
        <v>207970</v>
      </c>
      <c r="E6" s="4">
        <v>213910</v>
      </c>
    </row>
    <row r="7" spans="1:7" x14ac:dyDescent="0.2">
      <c r="A7" s="8">
        <v>5</v>
      </c>
      <c r="B7" s="2" t="s">
        <v>13</v>
      </c>
      <c r="C7" s="4">
        <v>18920</v>
      </c>
      <c r="D7" s="4">
        <v>18820</v>
      </c>
      <c r="E7" s="4">
        <v>18820</v>
      </c>
    </row>
    <row r="8" spans="1:7" x14ac:dyDescent="0.2">
      <c r="A8" s="8">
        <v>6</v>
      </c>
      <c r="B8" s="2" t="s">
        <v>14</v>
      </c>
      <c r="C8" s="4">
        <v>0</v>
      </c>
      <c r="D8" s="4">
        <v>0</v>
      </c>
      <c r="E8" s="4">
        <v>0</v>
      </c>
    </row>
    <row r="9" spans="1:7" x14ac:dyDescent="0.2">
      <c r="A9" s="8">
        <v>7</v>
      </c>
      <c r="B9" s="2" t="s">
        <v>15</v>
      </c>
      <c r="C9" s="4">
        <v>0</v>
      </c>
      <c r="D9" s="4">
        <v>0</v>
      </c>
      <c r="E9" s="4">
        <v>0</v>
      </c>
    </row>
    <row r="10" spans="1:7" x14ac:dyDescent="0.2">
      <c r="A10" s="8">
        <v>8</v>
      </c>
      <c r="B10" s="2" t="s">
        <v>16</v>
      </c>
      <c r="C10" s="4">
        <v>1664066</v>
      </c>
      <c r="D10" s="4">
        <v>1580966</v>
      </c>
      <c r="E10" s="4">
        <v>1576366</v>
      </c>
      <c r="G10" s="9"/>
    </row>
    <row r="11" spans="1:7" x14ac:dyDescent="0.2">
      <c r="A11" s="8">
        <v>9</v>
      </c>
      <c r="B11" s="2" t="s">
        <v>17</v>
      </c>
      <c r="C11" s="4">
        <v>1459258.33</v>
      </c>
      <c r="D11" s="4">
        <v>1459258.33</v>
      </c>
      <c r="E11" s="4">
        <v>1459258.33</v>
      </c>
    </row>
    <row r="12" spans="1:7" x14ac:dyDescent="0.2">
      <c r="A12" s="8">
        <v>10</v>
      </c>
      <c r="B12" s="2" t="s">
        <v>18</v>
      </c>
      <c r="C12" s="4">
        <v>1444892.61</v>
      </c>
      <c r="D12" s="4">
        <v>0</v>
      </c>
      <c r="E12" s="4">
        <v>0</v>
      </c>
    </row>
    <row r="13" spans="1:7" x14ac:dyDescent="0.2">
      <c r="A13" s="8">
        <v>11</v>
      </c>
      <c r="B13" s="2" t="s">
        <v>19</v>
      </c>
      <c r="C13" s="4">
        <v>1664066</v>
      </c>
      <c r="D13" s="4">
        <v>0</v>
      </c>
      <c r="E13" s="4">
        <v>0</v>
      </c>
    </row>
    <row r="14" spans="1:7" ht="25.5" x14ac:dyDescent="0.2">
      <c r="A14" s="8">
        <v>12</v>
      </c>
      <c r="B14" s="2" t="s">
        <v>20</v>
      </c>
      <c r="C14" s="4">
        <v>1079698.31</v>
      </c>
      <c r="D14" s="4">
        <v>1079698.31</v>
      </c>
      <c r="E14" s="4">
        <v>1079698.31</v>
      </c>
    </row>
    <row r="15" spans="1:7" ht="25.5" x14ac:dyDescent="0.2">
      <c r="A15" s="8">
        <v>13</v>
      </c>
      <c r="B15" s="2" t="s">
        <v>21</v>
      </c>
      <c r="C15" s="4">
        <v>1080565.99</v>
      </c>
      <c r="D15" s="4">
        <v>0</v>
      </c>
      <c r="E15" s="4">
        <v>0</v>
      </c>
    </row>
    <row r="16" spans="1:7" x14ac:dyDescent="0.2">
      <c r="A16" s="8">
        <v>14</v>
      </c>
      <c r="B16" s="2" t="s">
        <v>22</v>
      </c>
      <c r="C16" s="4">
        <v>1433934</v>
      </c>
      <c r="D16" s="4">
        <v>1355774</v>
      </c>
      <c r="E16" s="4">
        <v>1292441</v>
      </c>
    </row>
    <row r="17" spans="1:5" ht="25.5" x14ac:dyDescent="0.2">
      <c r="A17" s="8">
        <v>15</v>
      </c>
      <c r="B17" s="2" t="s">
        <v>23</v>
      </c>
      <c r="C17" s="4">
        <v>33050</v>
      </c>
      <c r="D17" s="4">
        <v>33050</v>
      </c>
      <c r="E17" s="4">
        <v>33050</v>
      </c>
    </row>
    <row r="18" spans="1:5" x14ac:dyDescent="0.2">
      <c r="A18" s="8">
        <v>16</v>
      </c>
      <c r="B18" s="2" t="s">
        <v>24</v>
      </c>
      <c r="C18" s="4">
        <v>0</v>
      </c>
      <c r="D18" s="4">
        <v>0</v>
      </c>
      <c r="E18" s="4">
        <v>0</v>
      </c>
    </row>
    <row r="19" spans="1:5" x14ac:dyDescent="0.2">
      <c r="A19" s="8">
        <v>17</v>
      </c>
      <c r="B19" s="2" t="s">
        <v>25</v>
      </c>
      <c r="C19" s="4">
        <v>0</v>
      </c>
      <c r="D19" s="4">
        <v>0</v>
      </c>
      <c r="E19" s="4">
        <v>0</v>
      </c>
    </row>
    <row r="20" spans="1:5" ht="38.25" x14ac:dyDescent="0.2">
      <c r="A20" s="8">
        <v>18</v>
      </c>
      <c r="B20" s="2" t="s">
        <v>26</v>
      </c>
      <c r="C20" s="4">
        <v>109100</v>
      </c>
      <c r="D20" s="4">
        <v>108100</v>
      </c>
      <c r="E20" s="4">
        <v>108100</v>
      </c>
    </row>
    <row r="21" spans="1:5" x14ac:dyDescent="0.2">
      <c r="A21" s="8">
        <v>19</v>
      </c>
      <c r="B21" s="2" t="s">
        <v>27</v>
      </c>
      <c r="C21" s="4">
        <v>1433934</v>
      </c>
      <c r="D21" s="4">
        <v>1355774</v>
      </c>
      <c r="E21" s="4">
        <v>1292441</v>
      </c>
    </row>
    <row r="22" spans="1:5" x14ac:dyDescent="0.2">
      <c r="A22" s="8">
        <v>20</v>
      </c>
      <c r="B22" s="2" t="s">
        <v>28</v>
      </c>
      <c r="C22" s="4">
        <v>800</v>
      </c>
      <c r="D22" s="4">
        <v>800</v>
      </c>
      <c r="E22" s="4">
        <v>800</v>
      </c>
    </row>
    <row r="23" spans="1:5" x14ac:dyDescent="0.2">
      <c r="A23" s="8">
        <v>21</v>
      </c>
      <c r="B23" s="2" t="s">
        <v>29</v>
      </c>
      <c r="C23" s="4">
        <v>0</v>
      </c>
      <c r="D23" s="4">
        <v>0</v>
      </c>
      <c r="E23" s="4">
        <v>0</v>
      </c>
    </row>
    <row r="24" spans="1:5" x14ac:dyDescent="0.2">
      <c r="A24" s="8">
        <v>22</v>
      </c>
      <c r="B24" s="2" t="s">
        <v>30</v>
      </c>
      <c r="C24" s="4">
        <v>58000</v>
      </c>
      <c r="D24" s="4">
        <v>4000</v>
      </c>
      <c r="E24" s="4">
        <v>64000</v>
      </c>
    </row>
    <row r="25" spans="1:5" x14ac:dyDescent="0.2">
      <c r="A25" s="8">
        <v>23</v>
      </c>
      <c r="B25" s="2" t="s">
        <v>31</v>
      </c>
      <c r="C25" s="4">
        <v>20000</v>
      </c>
      <c r="D25" s="4">
        <v>0</v>
      </c>
      <c r="E25" s="4">
        <v>0</v>
      </c>
    </row>
    <row r="26" spans="1:5" x14ac:dyDescent="0.2">
      <c r="A26" s="8">
        <v>24</v>
      </c>
      <c r="B26" s="2" t="s">
        <v>32</v>
      </c>
      <c r="C26" s="4">
        <v>1529156</v>
      </c>
      <c r="D26" s="4">
        <v>1376996</v>
      </c>
      <c r="E26" s="4">
        <v>1365056</v>
      </c>
    </row>
    <row r="27" spans="1:5" x14ac:dyDescent="0.2">
      <c r="A27" s="8">
        <v>25</v>
      </c>
      <c r="B27" s="2" t="s">
        <v>33</v>
      </c>
      <c r="C27" s="4">
        <v>0</v>
      </c>
      <c r="D27" s="4">
        <v>0</v>
      </c>
      <c r="E27" s="4">
        <v>0</v>
      </c>
    </row>
    <row r="28" spans="1:5" x14ac:dyDescent="0.2">
      <c r="A28" s="8">
        <v>26</v>
      </c>
      <c r="B28" s="2" t="s">
        <v>34</v>
      </c>
      <c r="C28" s="4">
        <v>0</v>
      </c>
      <c r="D28" s="4">
        <v>0</v>
      </c>
      <c r="E28" s="4">
        <v>0</v>
      </c>
    </row>
    <row r="29" spans="1:5" ht="25.5" x14ac:dyDescent="0.2">
      <c r="A29" s="8">
        <v>27</v>
      </c>
      <c r="B29" s="2" t="s">
        <v>35</v>
      </c>
      <c r="C29" s="4">
        <v>0</v>
      </c>
      <c r="D29" s="4">
        <v>0</v>
      </c>
      <c r="E29" s="4">
        <v>0</v>
      </c>
    </row>
    <row r="30" spans="1:5" x14ac:dyDescent="0.2">
      <c r="A30" s="8">
        <v>28</v>
      </c>
      <c r="B30" s="2" t="s">
        <v>36</v>
      </c>
      <c r="C30" s="4">
        <v>623800</v>
      </c>
      <c r="D30" s="4">
        <v>0</v>
      </c>
      <c r="E30" s="4">
        <v>0</v>
      </c>
    </row>
    <row r="31" spans="1:5" x14ac:dyDescent="0.2">
      <c r="A31" s="8">
        <v>29</v>
      </c>
      <c r="B31" s="2" t="s">
        <v>37</v>
      </c>
      <c r="C31" s="4">
        <v>58000</v>
      </c>
      <c r="D31" s="4">
        <v>0</v>
      </c>
      <c r="E31" s="4">
        <v>0</v>
      </c>
    </row>
    <row r="32" spans="1:5" x14ac:dyDescent="0.2">
      <c r="A32" s="8">
        <v>30</v>
      </c>
      <c r="B32" s="2" t="s">
        <v>38</v>
      </c>
      <c r="C32" s="4">
        <v>623800</v>
      </c>
      <c r="D32" s="4">
        <v>0</v>
      </c>
      <c r="E32" s="4">
        <v>0</v>
      </c>
    </row>
    <row r="33" spans="1:5" x14ac:dyDescent="0.2">
      <c r="A33" s="8">
        <v>31</v>
      </c>
      <c r="B33" s="2" t="s">
        <v>39</v>
      </c>
      <c r="C33" s="4">
        <v>290386.34000000003</v>
      </c>
      <c r="D33" s="4">
        <v>0</v>
      </c>
      <c r="E33" s="4">
        <v>0</v>
      </c>
    </row>
    <row r="34" spans="1:5" x14ac:dyDescent="0.2">
      <c r="A34" s="8">
        <v>32</v>
      </c>
      <c r="B34" s="2" t="s">
        <v>40</v>
      </c>
      <c r="C34" s="4">
        <v>658652.81000000006</v>
      </c>
      <c r="D34" s="4">
        <v>0</v>
      </c>
      <c r="E34" s="4">
        <v>0</v>
      </c>
    </row>
    <row r="35" spans="1:5" x14ac:dyDescent="0.2">
      <c r="A35" s="8">
        <v>33</v>
      </c>
      <c r="B35" s="2" t="s">
        <v>41</v>
      </c>
      <c r="C35" s="4">
        <v>371722</v>
      </c>
      <c r="D35" s="4">
        <v>0</v>
      </c>
      <c r="E35" s="4">
        <v>0</v>
      </c>
    </row>
    <row r="36" spans="1:5" ht="25.5" x14ac:dyDescent="0.2">
      <c r="A36" s="8">
        <v>34</v>
      </c>
      <c r="B36" s="2" t="s">
        <v>42</v>
      </c>
      <c r="C36" s="4">
        <v>373722</v>
      </c>
      <c r="D36" s="4">
        <v>0</v>
      </c>
      <c r="E36" s="4">
        <v>0</v>
      </c>
    </row>
    <row r="37" spans="1:5" x14ac:dyDescent="0.2">
      <c r="A37" s="8">
        <v>35</v>
      </c>
      <c r="B37" s="2" t="s">
        <v>43</v>
      </c>
      <c r="C37" s="4">
        <v>74995.570000000007</v>
      </c>
      <c r="D37" s="4">
        <v>0</v>
      </c>
      <c r="E37" s="4">
        <v>0</v>
      </c>
    </row>
    <row r="38" spans="1:5" x14ac:dyDescent="0.2">
      <c r="A38" s="8">
        <v>36</v>
      </c>
      <c r="B38" s="2" t="s">
        <v>44</v>
      </c>
      <c r="C38" s="4">
        <v>-195561.66</v>
      </c>
      <c r="D38" s="4">
        <v>-195561.66</v>
      </c>
      <c r="E38" s="4">
        <v>-195561.66</v>
      </c>
    </row>
    <row r="39" spans="1:5" ht="25.5" x14ac:dyDescent="0.2">
      <c r="A39" s="8">
        <v>37</v>
      </c>
      <c r="B39" s="2" t="s">
        <v>45</v>
      </c>
      <c r="C39" s="4">
        <v>0</v>
      </c>
      <c r="D39" s="4">
        <v>0</v>
      </c>
      <c r="E39" s="4">
        <v>0</v>
      </c>
    </row>
    <row r="40" spans="1:5" ht="25.5" x14ac:dyDescent="0.2">
      <c r="A40" s="8">
        <v>38</v>
      </c>
      <c r="B40" s="2" t="s">
        <v>46</v>
      </c>
      <c r="C40" s="4">
        <v>0</v>
      </c>
      <c r="D40" s="4">
        <v>0</v>
      </c>
      <c r="E40" s="4">
        <v>0</v>
      </c>
    </row>
    <row r="41" spans="1:5" ht="25.5" x14ac:dyDescent="0.2">
      <c r="A41" s="8">
        <v>39</v>
      </c>
      <c r="B41" s="2" t="s">
        <v>47</v>
      </c>
      <c r="C41" s="4">
        <v>0</v>
      </c>
      <c r="D41" s="4">
        <v>0</v>
      </c>
      <c r="E41" s="4">
        <v>0</v>
      </c>
    </row>
    <row r="42" spans="1:5" x14ac:dyDescent="0.2">
      <c r="A42" s="8">
        <v>40</v>
      </c>
      <c r="B42" s="2" t="s">
        <v>48</v>
      </c>
      <c r="C42" s="4">
        <v>-86970.08</v>
      </c>
      <c r="D42" s="4">
        <v>0</v>
      </c>
      <c r="E42" s="4">
        <v>0</v>
      </c>
    </row>
    <row r="43" spans="1:5" x14ac:dyDescent="0.2">
      <c r="A43" s="8">
        <v>41</v>
      </c>
      <c r="B43" s="2" t="s">
        <v>49</v>
      </c>
      <c r="C43" s="4">
        <v>497017.27</v>
      </c>
      <c r="D43" s="4">
        <v>0</v>
      </c>
      <c r="E43" s="4">
        <v>0</v>
      </c>
    </row>
    <row r="44" spans="1:5" x14ac:dyDescent="0.2">
      <c r="A44" s="8">
        <v>42</v>
      </c>
      <c r="B44" s="2" t="s">
        <v>50</v>
      </c>
      <c r="C44" s="4">
        <v>497017.27</v>
      </c>
      <c r="D44" s="4">
        <v>0</v>
      </c>
      <c r="E44" s="4">
        <v>0</v>
      </c>
    </row>
    <row r="45" spans="1:5" x14ac:dyDescent="0.2">
      <c r="A45" s="8">
        <v>43</v>
      </c>
      <c r="B45" s="2" t="s">
        <v>51</v>
      </c>
      <c r="C45" s="4">
        <v>0</v>
      </c>
      <c r="D45" s="4">
        <v>0</v>
      </c>
      <c r="E45" s="4">
        <v>0</v>
      </c>
    </row>
    <row r="46" spans="1:5" x14ac:dyDescent="0.2">
      <c r="A46" s="8">
        <v>44</v>
      </c>
      <c r="B46" s="2" t="s">
        <v>52</v>
      </c>
      <c r="C46" s="4">
        <v>0</v>
      </c>
      <c r="D46" s="4">
        <v>0</v>
      </c>
      <c r="E46" s="4">
        <v>0</v>
      </c>
    </row>
    <row r="47" spans="1:5" x14ac:dyDescent="0.2">
      <c r="A47" s="8">
        <v>45</v>
      </c>
      <c r="B47" s="2" t="s">
        <v>53</v>
      </c>
      <c r="C47" s="4">
        <v>0</v>
      </c>
      <c r="D47" s="4">
        <v>0</v>
      </c>
      <c r="E47" s="4">
        <v>0</v>
      </c>
    </row>
    <row r="48" spans="1:5" x14ac:dyDescent="0.2">
      <c r="A48" s="8">
        <v>46</v>
      </c>
      <c r="B48" s="2" t="s">
        <v>54</v>
      </c>
      <c r="C48" s="4">
        <v>0</v>
      </c>
      <c r="D48" s="4">
        <v>0</v>
      </c>
      <c r="E48" s="4">
        <v>0</v>
      </c>
    </row>
    <row r="49" spans="1:5" x14ac:dyDescent="0.2">
      <c r="A49" s="8">
        <v>47</v>
      </c>
      <c r="B49" s="2" t="s">
        <v>55</v>
      </c>
      <c r="C49" s="4">
        <v>0</v>
      </c>
      <c r="D49" s="4">
        <v>0</v>
      </c>
      <c r="E49" s="4">
        <v>0</v>
      </c>
    </row>
    <row r="50" spans="1:5" x14ac:dyDescent="0.2">
      <c r="A50" s="8">
        <v>48</v>
      </c>
      <c r="B50" s="2" t="s">
        <v>56</v>
      </c>
      <c r="C50" s="4">
        <v>0</v>
      </c>
      <c r="D50" s="4">
        <v>0</v>
      </c>
      <c r="E50" s="4">
        <v>0</v>
      </c>
    </row>
    <row r="51" spans="1:5" x14ac:dyDescent="0.2">
      <c r="A51" s="8">
        <v>49</v>
      </c>
      <c r="B51" s="2" t="s">
        <v>57</v>
      </c>
      <c r="C51" s="4">
        <v>0</v>
      </c>
      <c r="D51" s="4">
        <v>0</v>
      </c>
      <c r="E51" s="4">
        <v>0</v>
      </c>
    </row>
    <row r="52" spans="1:5" x14ac:dyDescent="0.2">
      <c r="A52" s="8">
        <v>50</v>
      </c>
      <c r="B52" s="2" t="s">
        <v>58</v>
      </c>
      <c r="C52" s="4">
        <v>0</v>
      </c>
      <c r="D52" s="4">
        <v>0</v>
      </c>
      <c r="E52" s="4">
        <v>0</v>
      </c>
    </row>
    <row r="53" spans="1:5" x14ac:dyDescent="0.2">
      <c r="A53" s="8">
        <v>51</v>
      </c>
      <c r="B53" s="2" t="s">
        <v>59</v>
      </c>
      <c r="C53" s="4">
        <v>409000</v>
      </c>
      <c r="D53" s="4">
        <v>409000</v>
      </c>
      <c r="E53" s="4">
        <v>409000</v>
      </c>
    </row>
    <row r="54" spans="1:5" x14ac:dyDescent="0.2">
      <c r="A54" s="8">
        <v>52</v>
      </c>
      <c r="B54" s="2" t="s">
        <v>60</v>
      </c>
      <c r="C54" s="4">
        <v>409000</v>
      </c>
      <c r="D54" s="4">
        <v>409000</v>
      </c>
      <c r="E54" s="4">
        <v>409000</v>
      </c>
    </row>
    <row r="55" spans="1:5" x14ac:dyDescent="0.2">
      <c r="A55" s="8">
        <v>53</v>
      </c>
      <c r="B55" s="2" t="s">
        <v>61</v>
      </c>
      <c r="C55" s="4">
        <v>0</v>
      </c>
      <c r="D55" s="4">
        <v>0</v>
      </c>
      <c r="E55" s="4">
        <v>0</v>
      </c>
    </row>
    <row r="56" spans="1:5" x14ac:dyDescent="0.2">
      <c r="A56" s="8">
        <v>54</v>
      </c>
      <c r="B56" s="2" t="s">
        <v>62</v>
      </c>
      <c r="C56" s="4">
        <v>47753</v>
      </c>
      <c r="D56" s="4">
        <v>40089</v>
      </c>
      <c r="E56" s="4">
        <v>41013</v>
      </c>
    </row>
    <row r="57" spans="1:5" x14ac:dyDescent="0.2">
      <c r="A57" s="1">
        <v>55</v>
      </c>
      <c r="B57" s="10" t="s">
        <v>63</v>
      </c>
      <c r="C57" s="3">
        <v>0</v>
      </c>
      <c r="D57" s="3">
        <v>0</v>
      </c>
      <c r="E57" s="3">
        <v>0</v>
      </c>
    </row>
  </sheetData>
  <sheetProtection sheet="1"/>
  <pageMargins left="0.78749999999999998" right="0.78749999999999998" top="1.0527777777777778" bottom="1.0527777777777778" header="0.78749999999999998" footer="0.78749999999999998"/>
  <pageSetup paperSize="9" firstPageNumber="0" orientation="portrait" horizontalDpi="300" verticalDpi="300"/>
  <headerFooter alignWithMargins="0">
    <oddHeader>&amp;C&amp;12ffffff&amp;A</oddHeader>
    <oddFooter>&amp;C&amp;12ffffffPagina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
  <sheetViews>
    <sheetView tabSelected="1" topLeftCell="B2" workbookViewId="0">
      <selection activeCell="F2" sqref="F2:G2"/>
    </sheetView>
  </sheetViews>
  <sheetFormatPr defaultRowHeight="12.75" x14ac:dyDescent="0.2"/>
  <cols>
    <col min="1" max="1" width="9" style="11" hidden="1" customWidth="1"/>
    <col min="2" max="2" width="5.1640625" style="11" customWidth="1"/>
    <col min="3" max="3" width="37.83203125" style="11" customWidth="1"/>
    <col min="4" max="4" width="56.83203125" style="11" customWidth="1"/>
    <col min="5" max="7" width="15.83203125" style="11" customWidth="1"/>
  </cols>
  <sheetData>
    <row r="1" spans="1:7" ht="12" hidden="1" customHeight="1" x14ac:dyDescent="0.2">
      <c r="A1" s="12" t="s">
        <v>659</v>
      </c>
      <c r="E1" s="12" t="s">
        <v>1</v>
      </c>
      <c r="F1" s="12" t="s">
        <v>2</v>
      </c>
      <c r="G1" s="12" t="s">
        <v>3</v>
      </c>
    </row>
    <row r="2" spans="1:7" ht="15" customHeight="1" x14ac:dyDescent="0.2">
      <c r="A2" s="12" t="s">
        <v>0</v>
      </c>
      <c r="B2" s="13"/>
      <c r="C2" s="13"/>
      <c r="D2" s="13"/>
      <c r="E2" s="13"/>
      <c r="F2" s="102" t="s">
        <v>64</v>
      </c>
      <c r="G2" s="102"/>
    </row>
    <row r="3" spans="1:7" ht="18.75" customHeight="1" x14ac:dyDescent="0.2">
      <c r="B3" s="13"/>
      <c r="C3" s="13"/>
      <c r="D3" s="14" t="s">
        <v>65</v>
      </c>
      <c r="E3" s="13"/>
      <c r="F3" s="13"/>
      <c r="G3" s="13"/>
    </row>
    <row r="4" spans="1:7" ht="15" customHeight="1" x14ac:dyDescent="0.2">
      <c r="A4" s="12" t="s">
        <v>66</v>
      </c>
      <c r="B4" s="103" t="s">
        <v>660</v>
      </c>
      <c r="C4" s="103"/>
      <c r="D4" s="103"/>
      <c r="E4" s="103"/>
      <c r="F4" s="103"/>
      <c r="G4" s="103"/>
    </row>
    <row r="5" spans="1:7" ht="18.75" customHeight="1" x14ac:dyDescent="0.2">
      <c r="B5" s="104" t="s">
        <v>67</v>
      </c>
      <c r="C5" s="104"/>
      <c r="D5" s="104"/>
      <c r="E5" s="104"/>
      <c r="F5" s="104"/>
      <c r="G5" s="104"/>
    </row>
    <row r="6" spans="1:7" ht="57.95" customHeight="1" x14ac:dyDescent="0.2">
      <c r="B6" s="105" t="s">
        <v>68</v>
      </c>
      <c r="C6" s="105"/>
      <c r="D6" s="106" t="s">
        <v>69</v>
      </c>
      <c r="E6" s="107" t="s">
        <v>70</v>
      </c>
      <c r="F6" s="107"/>
      <c r="G6" s="107"/>
    </row>
    <row r="7" spans="1:7" ht="23.1" customHeight="1" x14ac:dyDescent="0.2">
      <c r="A7" s="12" t="s">
        <v>71</v>
      </c>
      <c r="B7" s="105"/>
      <c r="C7" s="105"/>
      <c r="D7" s="106"/>
      <c r="E7" s="15" t="s">
        <v>661</v>
      </c>
      <c r="F7" s="15" t="s">
        <v>662</v>
      </c>
      <c r="G7" s="15" t="s">
        <v>663</v>
      </c>
    </row>
    <row r="8" spans="1:7" ht="15.95" customHeight="1" x14ac:dyDescent="0.2">
      <c r="B8" s="16">
        <v>1</v>
      </c>
      <c r="C8" s="109" t="s">
        <v>72</v>
      </c>
      <c r="D8" s="109"/>
      <c r="E8" s="109"/>
      <c r="F8" s="109"/>
      <c r="G8" s="109"/>
    </row>
    <row r="9" spans="1:7" ht="90.95" customHeight="1" x14ac:dyDescent="0.2">
      <c r="A9" s="12" t="s">
        <v>73</v>
      </c>
      <c r="B9" s="17" t="s">
        <v>73</v>
      </c>
      <c r="C9" s="18" t="s">
        <v>74</v>
      </c>
      <c r="D9" s="18" t="s">
        <v>75</v>
      </c>
      <c r="E9" s="19">
        <f>IF(DATI_IND_SINT!C10+DATI_IND_SINT!C57=0,0,(DATI_IND_SINT!C3+DATI_IND_SINT!C4+DATI_IND_SINT!C5+DATI_IND_SINT!C6+DATI_IND_SINT!C7-DATI_IND_SINT!C8+DATI_IND_SINT!C9)/(DATI_IND_SINT!C10+DATI_IND_SINT!C57)*100)</f>
        <v>29.14433682317889</v>
      </c>
      <c r="F9" s="19">
        <f>IF(DATI_IND_SINT!D10+DATI_IND_SINT!D57=0,0,(DATI_IND_SINT!D3+DATI_IND_SINT!D4+DATI_IND_SINT!D5+DATI_IND_SINT!D6+DATI_IND_SINT!D7-DATI_IND_SINT!D8+DATI_IND_SINT!D9)/(DATI_IND_SINT!D10+DATI_IND_SINT!D57)*100)</f>
        <v>32.463632994004932</v>
      </c>
      <c r="G9" s="19">
        <f>IF(DATI_IND_SINT!E10+DATI_IND_SINT!E57=0,0,(DATI_IND_SINT!E3+DATI_IND_SINT!E4+DATI_IND_SINT!E5+DATI_IND_SINT!E6+DATI_IND_SINT!E7-DATI_IND_SINT!E8+DATI_IND_SINT!E9)/(DATI_IND_SINT!E10+DATI_IND_SINT!E57)*100)</f>
        <v>32.791813576288753</v>
      </c>
    </row>
    <row r="10" spans="1:7" ht="15.95" customHeight="1" x14ac:dyDescent="0.2">
      <c r="B10" s="16">
        <v>2</v>
      </c>
      <c r="C10" s="109" t="s">
        <v>76</v>
      </c>
      <c r="D10" s="109"/>
      <c r="E10" s="109"/>
      <c r="F10" s="109"/>
      <c r="G10" s="109"/>
    </row>
    <row r="11" spans="1:7" ht="38.25" x14ac:dyDescent="0.2">
      <c r="A11" s="12" t="s">
        <v>77</v>
      </c>
      <c r="B11" s="17" t="s">
        <v>77</v>
      </c>
      <c r="C11" s="18" t="s">
        <v>78</v>
      </c>
      <c r="D11" s="18" t="s">
        <v>79</v>
      </c>
      <c r="E11" s="19">
        <f>IF(DATI_IND_SINT!C10=0,0,DATI_IND_SINT!C11/DATI_IND_SINT!C10*100)</f>
        <v>87.692334919408253</v>
      </c>
      <c r="F11" s="19">
        <f>IF(DATI_IND_SINT!D10=0,0,DATI_IND_SINT!D11/DATI_IND_SINT!D10*100)</f>
        <v>92.301689599902843</v>
      </c>
      <c r="G11" s="19">
        <f>IF(DATI_IND_SINT!E10=0,0,DATI_IND_SINT!E11/DATI_IND_SINT!E10*100)</f>
        <v>92.571035533626073</v>
      </c>
    </row>
    <row r="12" spans="1:7" ht="38.25" x14ac:dyDescent="0.2">
      <c r="A12" s="12" t="s">
        <v>80</v>
      </c>
      <c r="B12" s="17" t="s">
        <v>80</v>
      </c>
      <c r="C12" s="18" t="s">
        <v>81</v>
      </c>
      <c r="D12" s="18" t="s">
        <v>82</v>
      </c>
      <c r="E12" s="19">
        <f>IF(DATI_IND_SINT!C13=0,0,DATI_IND_SINT!C12/DATI_IND_SINT!C13*100)</f>
        <v>86.829044641258221</v>
      </c>
      <c r="F12" s="19">
        <f>IF(DATI_IND_SINT!D13=0,0,DATI_IND_SINT!D12/DATI_IND_SINT!D13*100)</f>
        <v>0</v>
      </c>
      <c r="G12" s="19">
        <f>IF(DATI_IND_SINT!E13=0,0,DATI_IND_SINT!E12/DATI_IND_SINT!E13*100)</f>
        <v>0</v>
      </c>
    </row>
    <row r="13" spans="1:7" ht="63.75" x14ac:dyDescent="0.2">
      <c r="A13" s="12" t="s">
        <v>83</v>
      </c>
      <c r="B13" s="17" t="s">
        <v>83</v>
      </c>
      <c r="C13" s="18" t="s">
        <v>84</v>
      </c>
      <c r="D13" s="18" t="s">
        <v>85</v>
      </c>
      <c r="E13" s="19">
        <f>IF(DATI_IND_SINT!C10=0,0,DATI_IND_SINT!C14/DATI_IND_SINT!C10*100)</f>
        <v>64.883142255174974</v>
      </c>
      <c r="F13" s="19">
        <f>IF(DATI_IND_SINT!D10=0,0,DATI_IND_SINT!D14/DATI_IND_SINT!D10*100)</f>
        <v>68.293581898661955</v>
      </c>
      <c r="G13" s="19">
        <f>IF(DATI_IND_SINT!E10=0,0,DATI_IND_SINT!E14/DATI_IND_SINT!E10*100)</f>
        <v>68.492869676204634</v>
      </c>
    </row>
    <row r="14" spans="1:7" ht="63.75" x14ac:dyDescent="0.2">
      <c r="A14" s="12" t="s">
        <v>86</v>
      </c>
      <c r="B14" s="17" t="s">
        <v>86</v>
      </c>
      <c r="C14" s="18" t="s">
        <v>87</v>
      </c>
      <c r="D14" s="18" t="s">
        <v>88</v>
      </c>
      <c r="E14" s="19">
        <f>IF(DATI_IND_SINT!C13=0,0,DATI_IND_SINT!C15/DATI_IND_SINT!C13*100)</f>
        <v>64.935284417805534</v>
      </c>
      <c r="F14" s="19">
        <f>IF(DATI_IND_SINT!D13=0,0,DATI_IND_SINT!D15/DATI_IND_SINT!D13*100)</f>
        <v>0</v>
      </c>
      <c r="G14" s="19">
        <f>IF(DATI_IND_SINT!E13=0,0,DATI_IND_SINT!E15/DATI_IND_SINT!E13*100)</f>
        <v>0</v>
      </c>
    </row>
    <row r="15" spans="1:7" ht="15.75" customHeight="1" x14ac:dyDescent="0.2">
      <c r="B15" s="20">
        <v>3</v>
      </c>
      <c r="C15" s="110" t="s">
        <v>89</v>
      </c>
      <c r="D15" s="110"/>
      <c r="E15" s="110"/>
      <c r="F15" s="110"/>
      <c r="G15" s="110"/>
    </row>
    <row r="16" spans="1:7" ht="102" x14ac:dyDescent="0.2">
      <c r="A16" s="12" t="s">
        <v>90</v>
      </c>
      <c r="B16" s="17" t="s">
        <v>90</v>
      </c>
      <c r="C16" s="18" t="s">
        <v>91</v>
      </c>
      <c r="D16" s="18" t="s">
        <v>92</v>
      </c>
      <c r="E16" s="19">
        <f>IF(DATI_IND_SINT!C16-DATI_IND_SINT!C56-DATI_IND_SINT!C8+DATI_IND_SINT!C9=0,0,(DATI_IND_SINT!C4+DATI_IND_SINT!C7-DATI_IND_SINT!C8+DATI_IND_SINT!C9)/(DATI_IND_SINT!C16-DATI_IND_SINT!C56-DATI_IND_SINT!C8+DATI_IND_SINT!C9)*100)</f>
        <v>17.877896176617629</v>
      </c>
      <c r="F16" s="19">
        <f>IF(DATI_IND_SINT!D16-DATI_IND_SINT!D56-DATI_IND_SINT!D8+DATI_IND_SINT!D9=0,0,(DATI_IND_SINT!D4+DATI_IND_SINT!D7-DATI_IND_SINT!D8+DATI_IND_SINT!D9)/(DATI_IND_SINT!D16-DATI_IND_SINT!D56-DATI_IND_SINT!D8+DATI_IND_SINT!D9)*100)</f>
        <v>18.729407114924925</v>
      </c>
      <c r="G16" s="19">
        <f>IF(DATI_IND_SINT!E16-DATI_IND_SINT!E56-DATI_IND_SINT!E8+DATI_IND_SINT!E9=0,0,(DATI_IND_SINT!E4+DATI_IND_SINT!E7-DATI_IND_SINT!E8+DATI_IND_SINT!E9)/(DATI_IND_SINT!E16-DATI_IND_SINT!E56-DATI_IND_SINT!E8+DATI_IND_SINT!E9)*100)</f>
        <v>19.691104881783051</v>
      </c>
    </row>
    <row r="17" spans="1:7" ht="127.5" x14ac:dyDescent="0.2">
      <c r="A17" s="12" t="s">
        <v>93</v>
      </c>
      <c r="B17" s="17" t="s">
        <v>93</v>
      </c>
      <c r="C17" s="18" t="s">
        <v>94</v>
      </c>
      <c r="D17" s="18" t="s">
        <v>95</v>
      </c>
      <c r="E17" s="19">
        <f>IF(DATI_IND_SINT!C4+DATI_IND_SINT!C7-DATI_IND_SINT!C8+DATI_IND_SINT!C9=0,0,(DATI_IND_SINT!C17-DATI_IND_SINT!C8+DATI_IND_SINT!C9)/(DATI_IND_SINT!C4+DATI_IND_SINT!C7-DATI_IND_SINT!C8+DATI_IND_SINT!C9)*100)</f>
        <v>13.336292470341377</v>
      </c>
      <c r="F17" s="19">
        <f>IF(DATI_IND_SINT!D4+DATI_IND_SINT!D7-DATI_IND_SINT!D8+DATI_IND_SINT!D9=0,0,(DATI_IND_SINT!D17-DATI_IND_SINT!D8+DATI_IND_SINT!D9)/(DATI_IND_SINT!D4+DATI_IND_SINT!D7-DATI_IND_SINT!D8+DATI_IND_SINT!D9)*100)</f>
        <v>13.412060709358006</v>
      </c>
      <c r="G17" s="19">
        <f>IF(DATI_IND_SINT!E4+DATI_IND_SINT!E7-DATI_IND_SINT!E8+DATI_IND_SINT!E9=0,0,(DATI_IND_SINT!E17-DATI_IND_SINT!E8+DATI_IND_SINT!E9)/(DATI_IND_SINT!E4+DATI_IND_SINT!E7-DATI_IND_SINT!E8+DATI_IND_SINT!E9)*100)</f>
        <v>13.412060709358006</v>
      </c>
    </row>
    <row r="18" spans="1:7" ht="102" x14ac:dyDescent="0.2">
      <c r="A18" s="12" t="s">
        <v>96</v>
      </c>
      <c r="B18" s="17" t="s">
        <v>96</v>
      </c>
      <c r="C18" s="18" t="s">
        <v>97</v>
      </c>
      <c r="D18" s="18" t="s">
        <v>98</v>
      </c>
      <c r="E18" s="19">
        <f>IF(DATI_IND_SINT!C4+DATI_IND_SINT!C7-DATI_IND_SINT!C8+DATI_IND_SINT!C9=0,0,DATI_IND_SINT!C18/(DATI_IND_SINT!C4+DATI_IND_SINT!C7-DATI_IND_SINT!C8+DATI_IND_SINT!C9)*100)</f>
        <v>0</v>
      </c>
      <c r="F18" s="19">
        <f>IF(DATI_IND_SINT!D4+DATI_IND_SINT!D7-DATI_IND_SINT!D8+DATI_IND_SINT!D9=0,0,DATI_IND_SINT!D18/(DATI_IND_SINT!D4+DATI_IND_SINT!D7-DATI_IND_SINT!D8+DATI_IND_SINT!D9)*100)</f>
        <v>0</v>
      </c>
      <c r="G18" s="19">
        <f>IF(DATI_IND_SINT!E4+DATI_IND_SINT!E7-DATI_IND_SINT!E8+DATI_IND_SINT!E9=0,0,DATI_IND_SINT!E18/(DATI_IND_SINT!E4+DATI_IND_SINT!E7-DATI_IND_SINT!E8+DATI_IND_SINT!E9)*100)</f>
        <v>0</v>
      </c>
    </row>
    <row r="19" spans="1:7" ht="89.25" x14ac:dyDescent="0.2">
      <c r="A19" s="12" t="s">
        <v>99</v>
      </c>
      <c r="B19" s="17" t="s">
        <v>99</v>
      </c>
      <c r="C19" s="18" t="s">
        <v>100</v>
      </c>
      <c r="D19" s="18" t="s">
        <v>101</v>
      </c>
      <c r="E19" s="19">
        <f>IF(DATI_IND_SINT!C19=0,0,(DATI_IND_SINT!C4+DATI_IND_SINT!C7-DATI_IND_SINT!C8+DATI_IND_SINT!C9)/DATI_IND_SINT!C19)</f>
        <v>0</v>
      </c>
      <c r="F19" s="19">
        <f>IF(DATI_IND_SINT!D19=0,0,(DATI_IND_SINT!D4+DATI_IND_SINT!D7-DATI_IND_SINT!D8+DATI_IND_SINT!D9)/DATI_IND_SINT!D19)</f>
        <v>0</v>
      </c>
      <c r="G19" s="19">
        <f>IF(DATI_IND_SINT!E19=0,0,(DATI_IND_SINT!E4+DATI_IND_SINT!E7-DATI_IND_SINT!E8+DATI_IND_SINT!E9)/DATI_IND_SINT!E19)</f>
        <v>0</v>
      </c>
    </row>
    <row r="20" spans="1:7" ht="15.75" customHeight="1" x14ac:dyDescent="0.2">
      <c r="B20" s="20">
        <v>4</v>
      </c>
      <c r="C20" s="110" t="s">
        <v>102</v>
      </c>
      <c r="D20" s="110"/>
      <c r="E20" s="110"/>
      <c r="F20" s="110"/>
      <c r="G20" s="110"/>
    </row>
    <row r="21" spans="1:7" ht="89.25" x14ac:dyDescent="0.2">
      <c r="A21" s="12" t="s">
        <v>103</v>
      </c>
      <c r="B21" s="17" t="s">
        <v>103</v>
      </c>
      <c r="C21" s="18" t="s">
        <v>104</v>
      </c>
      <c r="D21" s="18" t="s">
        <v>105</v>
      </c>
      <c r="E21" s="19">
        <f>IF(DATI_IND_SINT!C21=0,0,DATI_IND_SINT!C20/DATI_IND_SINT!C21*100)</f>
        <v>7.6084394400300157</v>
      </c>
      <c r="F21" s="19">
        <f>IF(DATI_IND_SINT!D21=0,0,DATI_IND_SINT!D20/DATI_IND_SINT!D21*100)</f>
        <v>7.9733052853941739</v>
      </c>
      <c r="G21" s="19">
        <f>IF(DATI_IND_SINT!E21=0,0,DATI_IND_SINT!E20/DATI_IND_SINT!E21*100)</f>
        <v>8.3640181640786704</v>
      </c>
    </row>
    <row r="22" spans="1:7" ht="15.75" customHeight="1" x14ac:dyDescent="0.2">
      <c r="B22" s="20">
        <v>5</v>
      </c>
      <c r="C22" s="110" t="s">
        <v>106</v>
      </c>
      <c r="D22" s="110"/>
      <c r="E22" s="110"/>
      <c r="F22" s="110"/>
      <c r="G22" s="110"/>
    </row>
    <row r="23" spans="1:7" ht="38.25" x14ac:dyDescent="0.2">
      <c r="A23" s="12" t="s">
        <v>107</v>
      </c>
      <c r="B23" s="17" t="s">
        <v>107</v>
      </c>
      <c r="C23" s="18" t="s">
        <v>108</v>
      </c>
      <c r="D23" s="18" t="s">
        <v>109</v>
      </c>
      <c r="E23" s="19">
        <f>IF(DATI_IND_SINT!C10=0,0,DATI_IND_SINT!C5/DATI_IND_SINT!C10*100)</f>
        <v>2.659209430395189</v>
      </c>
      <c r="F23" s="19">
        <f>IF(DATI_IND_SINT!D10=0,0,DATI_IND_SINT!D5/DATI_IND_SINT!D10*100)</f>
        <v>3.7223444400448842</v>
      </c>
      <c r="G23" s="19">
        <f>IF(DATI_IND_SINT!E10=0,0,DATI_IND_SINT!E5/DATI_IND_SINT!E10*100)</f>
        <v>3.5898389079693422</v>
      </c>
    </row>
    <row r="24" spans="1:7" ht="51" x14ac:dyDescent="0.2">
      <c r="A24" s="12" t="s">
        <v>110</v>
      </c>
      <c r="B24" s="17" t="s">
        <v>110</v>
      </c>
      <c r="C24" s="18" t="s">
        <v>111</v>
      </c>
      <c r="D24" s="18" t="s">
        <v>112</v>
      </c>
      <c r="E24" s="19">
        <f>IF(DATI_IND_SINT!C5=0,0,DATI_IND_SINT!C22/DATI_IND_SINT!C5*100)</f>
        <v>1.8078687487288425</v>
      </c>
      <c r="F24" s="19">
        <f>IF(DATI_IND_SINT!D5=0,0,DATI_IND_SINT!D22/DATI_IND_SINT!D5*100)</f>
        <v>1.3594113748746794</v>
      </c>
      <c r="G24" s="19">
        <f>IF(DATI_IND_SINT!E5=0,0,DATI_IND_SINT!E22/DATI_IND_SINT!E5*100)</f>
        <v>1.4137023096361483</v>
      </c>
    </row>
    <row r="25" spans="1:7" ht="51" x14ac:dyDescent="0.2">
      <c r="A25" s="12" t="s">
        <v>113</v>
      </c>
      <c r="B25" s="17" t="s">
        <v>113</v>
      </c>
      <c r="C25" s="18" t="s">
        <v>114</v>
      </c>
      <c r="D25" s="18" t="s">
        <v>115</v>
      </c>
      <c r="E25" s="19">
        <f>IF(DATI_IND_SINT!C5=0,0,DATI_IND_SINT!C23/DATI_IND_SINT!C5*100)</f>
        <v>0</v>
      </c>
      <c r="F25" s="19">
        <f>IF(DATI_IND_SINT!D5=0,0,DATI_IND_SINT!D23/DATI_IND_SINT!D5*100)</f>
        <v>0</v>
      </c>
      <c r="G25" s="19">
        <f>IF(DATI_IND_SINT!E5=0,0,DATI_IND_SINT!E23/DATI_IND_SINT!E5*100)</f>
        <v>0</v>
      </c>
    </row>
    <row r="26" spans="1:7" ht="15.75" x14ac:dyDescent="0.2">
      <c r="B26" s="20">
        <v>6</v>
      </c>
      <c r="C26" s="21" t="s">
        <v>116</v>
      </c>
      <c r="D26" s="18"/>
      <c r="E26" s="18"/>
      <c r="F26" s="18"/>
      <c r="G26" s="18"/>
    </row>
    <row r="27" spans="1:7" ht="51" x14ac:dyDescent="0.2">
      <c r="A27" s="12" t="s">
        <v>117</v>
      </c>
      <c r="B27" s="17" t="s">
        <v>117</v>
      </c>
      <c r="C27" s="18" t="s">
        <v>118</v>
      </c>
      <c r="D27" s="18" t="s">
        <v>119</v>
      </c>
      <c r="E27" s="19">
        <f>IF(DATI_IND_SINT!C26=0,0,(DATI_IND_SINT!C24+DATI_IND_SINT!C25)/DATI_IND_SINT!C26*100)</f>
        <v>5.1008530195741963</v>
      </c>
      <c r="F27" s="19">
        <f>IF(DATI_IND_SINT!D26=0,0,(DATI_IND_SINT!D24+DATI_IND_SINT!D25)/DATI_IND_SINT!D26*100)</f>
        <v>0.29048740882326457</v>
      </c>
      <c r="G27" s="19">
        <f>IF(DATI_IND_SINT!E26=0,0,(DATI_IND_SINT!E24+DATI_IND_SINT!E25)/DATI_IND_SINT!E26*100)</f>
        <v>4.6884523418819448</v>
      </c>
    </row>
    <row r="28" spans="1:7" ht="63.75" x14ac:dyDescent="0.2">
      <c r="A28" s="12" t="s">
        <v>120</v>
      </c>
      <c r="B28" s="17" t="s">
        <v>120</v>
      </c>
      <c r="C28" s="18" t="s">
        <v>121</v>
      </c>
      <c r="D28" s="18" t="s">
        <v>122</v>
      </c>
      <c r="E28" s="19">
        <f>IF(DATI_IND_SINT!C19=0,0,DATI_IND_SINT!C24/DATI_IND_SINT!C19)</f>
        <v>0</v>
      </c>
      <c r="F28" s="19">
        <f>IF(DATI_IND_SINT!D19=0,0,DATI_IND_SINT!D24/DATI_IND_SINT!D19)</f>
        <v>0</v>
      </c>
      <c r="G28" s="19">
        <f>IF(DATI_IND_SINT!E19=0,0,DATI_IND_SINT!E24/DATI_IND_SINT!E19)</f>
        <v>0</v>
      </c>
    </row>
    <row r="29" spans="1:7" ht="63.75" x14ac:dyDescent="0.2">
      <c r="A29" s="12" t="s">
        <v>123</v>
      </c>
      <c r="B29" s="17" t="s">
        <v>123</v>
      </c>
      <c r="C29" s="18" t="s">
        <v>124</v>
      </c>
      <c r="D29" s="18" t="s">
        <v>125</v>
      </c>
      <c r="E29" s="19">
        <f>IF(DATI_IND_SINT!C19=0,0,DATI_IND_SINT!C25/DATI_IND_SINT!C19)</f>
        <v>0</v>
      </c>
      <c r="F29" s="19">
        <f>IF(DATI_IND_SINT!D19=0,0,DATI_IND_SINT!D25/DATI_IND_SINT!D19)</f>
        <v>0</v>
      </c>
      <c r="G29" s="19">
        <f>IF(DATI_IND_SINT!E19=0,0,DATI_IND_SINT!E25/DATI_IND_SINT!E19)</f>
        <v>0</v>
      </c>
    </row>
    <row r="30" spans="1:7" ht="76.5" x14ac:dyDescent="0.2">
      <c r="A30" s="12" t="s">
        <v>126</v>
      </c>
      <c r="B30" s="17" t="s">
        <v>126</v>
      </c>
      <c r="C30" s="18" t="s">
        <v>127</v>
      </c>
      <c r="D30" s="18" t="s">
        <v>128</v>
      </c>
      <c r="E30" s="19">
        <f>IF(DATI_IND_SINT!C19=0,0,(DATI_IND_SINT!C24+DATI_IND_SINT!C25)/DATI_IND_SINT!C19)</f>
        <v>0</v>
      </c>
      <c r="F30" s="19">
        <f>IF(DATI_IND_SINT!D19=0,0,(DATI_IND_SINT!D24+DATI_IND_SINT!D25)/DATI_IND_SINT!D19)</f>
        <v>0</v>
      </c>
      <c r="G30" s="19">
        <f>IF(DATI_IND_SINT!E19=0,0,(DATI_IND_SINT!E24+DATI_IND_SINT!E25)/DATI_IND_SINT!E19)</f>
        <v>0</v>
      </c>
    </row>
    <row r="31" spans="1:7" ht="51" x14ac:dyDescent="0.2">
      <c r="A31" s="12" t="s">
        <v>129</v>
      </c>
      <c r="B31" s="17" t="s">
        <v>129</v>
      </c>
      <c r="C31" s="18" t="s">
        <v>130</v>
      </c>
      <c r="D31" s="18" t="s">
        <v>131</v>
      </c>
      <c r="E31" s="19">
        <f>IF(DATI_IND_SINT!C24+DATI_IND_SINT!C25=0,0,(DATI_IND_SINT!C10-DATI_IND_SINT!C16)/(DATI_IND_SINT!C24+DATI_IND_SINT!C25)*100)</f>
        <v>295.04102564102561</v>
      </c>
      <c r="F31" s="19">
        <f>IF(DATI_IND_SINT!D24+DATI_IND_SINT!D25=0,0,(DATI_IND_SINT!D10-DATI_IND_SINT!D16)/(DATI_IND_SINT!D24+DATI_IND_SINT!D25)*100)</f>
        <v>5629.8</v>
      </c>
      <c r="G31" s="19">
        <f>IF(DATI_IND_SINT!E24+DATI_IND_SINT!E25=0,0,(DATI_IND_SINT!E10-DATI_IND_SINT!E16)/(DATI_IND_SINT!E24+DATI_IND_SINT!E25)*100)</f>
        <v>443.6328125</v>
      </c>
    </row>
    <row r="32" spans="1:7" ht="51" x14ac:dyDescent="0.2">
      <c r="A32" s="12" t="s">
        <v>132</v>
      </c>
      <c r="B32" s="17" t="s">
        <v>132</v>
      </c>
      <c r="C32" s="18" t="s">
        <v>133</v>
      </c>
      <c r="D32" s="18" t="s">
        <v>134</v>
      </c>
      <c r="E32" s="19">
        <f>IF(DATI_IND_SINT!C24+DATI_IND_SINT!C25=0,0,(DATI_IND_SINT!C27-DATI_IND_SINT!C28)/(DATI_IND_SINT!C24+DATI_IND_SINT!C25)*100)</f>
        <v>0</v>
      </c>
      <c r="F32" s="19">
        <f>IF(DATI_IND_SINT!D24+DATI_IND_SINT!D25=0,0,(DATI_IND_SINT!D27-DATI_IND_SINT!D28)/(DATI_IND_SINT!D24+DATI_IND_SINT!D25)*100)</f>
        <v>0</v>
      </c>
      <c r="G32" s="19">
        <f>IF(DATI_IND_SINT!E24+DATI_IND_SINT!E25=0,0,(DATI_IND_SINT!E27-DATI_IND_SINT!E28)/(DATI_IND_SINT!E24+DATI_IND_SINT!E25)*100)</f>
        <v>0</v>
      </c>
    </row>
    <row r="33" spans="1:7" ht="99.2" customHeight="1" x14ac:dyDescent="0.2">
      <c r="A33" s="12" t="s">
        <v>135</v>
      </c>
      <c r="B33" s="17" t="s">
        <v>135</v>
      </c>
      <c r="C33" s="18" t="s">
        <v>136</v>
      </c>
      <c r="D33" s="18" t="s">
        <v>137</v>
      </c>
      <c r="E33" s="19">
        <f>IF(DATI_IND_SINT!C24+DATI_IND_SINT!C25=0,0,DATI_IND_SINT!C29/(DATI_IND_SINT!C24+DATI_IND_SINT!C25)*100)</f>
        <v>0</v>
      </c>
      <c r="F33" s="19">
        <f>IF(DATI_IND_SINT!D24+DATI_IND_SINT!D25=0,0,DATI_IND_SINT!D29/(DATI_IND_SINT!D24+DATI_IND_SINT!D25)*100)</f>
        <v>0</v>
      </c>
      <c r="G33" s="19">
        <f>IF(DATI_IND_SINT!E24+DATI_IND_SINT!E25=0,0,DATI_IND_SINT!E29/(DATI_IND_SINT!E24+DATI_IND_SINT!E25)*100)</f>
        <v>0</v>
      </c>
    </row>
    <row r="34" spans="1:7" ht="16.5" x14ac:dyDescent="0.2">
      <c r="B34" s="22">
        <v>7</v>
      </c>
      <c r="C34" s="23" t="s">
        <v>138</v>
      </c>
      <c r="D34" s="24"/>
      <c r="E34" s="24"/>
      <c r="F34" s="24"/>
      <c r="G34" s="25"/>
    </row>
    <row r="35" spans="1:7" ht="89.25" x14ac:dyDescent="0.2">
      <c r="A35" s="12" t="s">
        <v>139</v>
      </c>
      <c r="B35" s="17" t="s">
        <v>139</v>
      </c>
      <c r="C35" s="18" t="s">
        <v>140</v>
      </c>
      <c r="D35" s="18" t="s">
        <v>141</v>
      </c>
      <c r="E35" s="19">
        <f>IF(DATI_IND_SINT!C32+DATI_IND_SINT!C24+DATI_IND_SINT!C33+DATI_IND_SINT!C34=0,0,(DATI_IND_SINT!C30+DATI_IND_SINT!C31)/(DATI_IND_SINT!C32+DATI_IND_SINT!C24+DATI_IND_SINT!C33+DATI_IND_SINT!C34)*100)</f>
        <v>41.806698103856533</v>
      </c>
      <c r="F35" s="19">
        <f>IF(DATI_IND_SINT!D32+DATI_IND_SINT!D24+DATI_IND_SINT!D33+DATI_IND_SINT!D34=0,0,(DATI_IND_SINT!D30+DATI_IND_SINT!D31)/(DATI_IND_SINT!D32+DATI_IND_SINT!D24+DATI_IND_SINT!D33+DATI_IND_SINT!D34)*100)</f>
        <v>0</v>
      </c>
      <c r="G35" s="19">
        <f>IF(DATI_IND_SINT!E32+DATI_IND_SINT!E24+DATI_IND_SINT!E33+DATI_IND_SINT!E34=0,0,(DATI_IND_SINT!E30+DATI_IND_SINT!E31)/(DATI_IND_SINT!E32+DATI_IND_SINT!E24+DATI_IND_SINT!E33+DATI_IND_SINT!E34)*100)</f>
        <v>0</v>
      </c>
    </row>
    <row r="36" spans="1:7" ht="229.5" x14ac:dyDescent="0.2">
      <c r="A36" s="12" t="s">
        <v>142</v>
      </c>
      <c r="B36" s="17" t="s">
        <v>142</v>
      </c>
      <c r="C36" s="18" t="s">
        <v>143</v>
      </c>
      <c r="D36" s="18" t="s">
        <v>144</v>
      </c>
      <c r="E36" s="19">
        <f>IF(DATI_IND_SINT!C36+DATI_IND_SINT!C37=0,0,DATI_IND_SINT!C35/(DATI_IND_SINT!C36+DATI_IND_SINT!C37)*100)</f>
        <v>82.840972774923884</v>
      </c>
      <c r="F36" s="19">
        <f>IF(DATI_IND_SINT!D36+DATI_IND_SINT!D37=0,0,DATI_IND_SINT!D35/(DATI_IND_SINT!D36+DATI_IND_SINT!D37)*100)</f>
        <v>0</v>
      </c>
      <c r="G36" s="19">
        <f>IF(DATI_IND_SINT!E36+DATI_IND_SINT!E37=0,0,DATI_IND_SINT!E35/(DATI_IND_SINT!E36+DATI_IND_SINT!E37)*100)</f>
        <v>0</v>
      </c>
    </row>
    <row r="37" spans="1:7" ht="16.5" x14ac:dyDescent="0.2">
      <c r="B37" s="22">
        <v>8</v>
      </c>
      <c r="C37" s="23" t="s">
        <v>145</v>
      </c>
      <c r="D37" s="24"/>
      <c r="E37" s="24"/>
      <c r="F37" s="24"/>
      <c r="G37" s="25"/>
    </row>
    <row r="38" spans="1:7" ht="25.5" x14ac:dyDescent="0.2">
      <c r="A38" s="12" t="s">
        <v>146</v>
      </c>
      <c r="B38" s="17" t="s">
        <v>146</v>
      </c>
      <c r="C38" s="18" t="s">
        <v>147</v>
      </c>
      <c r="D38" s="18" t="s">
        <v>148</v>
      </c>
      <c r="E38" s="19">
        <f>IF(DATI_IND_SINT!C38=0,0,DATI_IND_SINT!C6/DATI_IND_SINT!C38*100)</f>
        <v>-98.644079826280873</v>
      </c>
      <c r="F38" s="19">
        <f>IF(DATI_IND_SINT!D38=0,0,DATI_IND_SINT!D6/DATI_IND_SINT!D38*100)</f>
        <v>-106.34497579944862</v>
      </c>
      <c r="G38" s="19">
        <f>IF(DATI_IND_SINT!E38=0,0,DATI_IND_SINT!E6/DATI_IND_SINT!E38*100)</f>
        <v>-109.38238098408451</v>
      </c>
    </row>
    <row r="39" spans="1:7" ht="165.75" x14ac:dyDescent="0.2">
      <c r="A39" s="12" t="s">
        <v>149</v>
      </c>
      <c r="B39" s="17" t="s">
        <v>149</v>
      </c>
      <c r="C39" s="18" t="s">
        <v>150</v>
      </c>
      <c r="D39" s="18" t="s">
        <v>151</v>
      </c>
      <c r="E39" s="19">
        <f>IF(DATI_IND_SINT!C10=0,0,(DATI_IND_SINT!C5-DATI_IND_SINT!C23-DATI_IND_SINT!C22+DATI_IND_SINT!C6-DATI_IND_SINT!C39-DATI_IND_SINT!C40-DATI_IND_SINT!C41)/DATI_IND_SINT!C10*100)</f>
        <v>14.20382364641787</v>
      </c>
      <c r="F39" s="19">
        <f>IF(DATI_IND_SINT!D10=0,0,(DATI_IND_SINT!D5-DATI_IND_SINT!D23-DATI_IND_SINT!D22+DATI_IND_SINT!D6-DATI_IND_SINT!D39-DATI_IND_SINT!D40-DATI_IND_SINT!D41)/DATI_IND_SINT!D10*100)</f>
        <v>16.826358062096212</v>
      </c>
      <c r="G39" s="19">
        <f>IF(DATI_IND_SINT!E10=0,0,(DATI_IND_SINT!E5-DATI_IND_SINT!E23-DATI_IND_SINT!E22+DATI_IND_SINT!E6-DATI_IND_SINT!E39-DATI_IND_SINT!E40-DATI_IND_SINT!E41)/DATI_IND_SINT!E10*100)</f>
        <v>17.10890744915838</v>
      </c>
    </row>
    <row r="40" spans="1:7" ht="51" x14ac:dyDescent="0.2">
      <c r="A40" s="12" t="s">
        <v>152</v>
      </c>
      <c r="B40" s="17" t="s">
        <v>152</v>
      </c>
      <c r="C40" s="18" t="s">
        <v>153</v>
      </c>
      <c r="D40" s="18" t="s">
        <v>154</v>
      </c>
      <c r="E40" s="19">
        <f>IF(DATI_IND_SINT!C19=0,0,DATI_IND_SINT!C42/DATI_IND_SINT!C19)</f>
        <v>0</v>
      </c>
      <c r="F40" s="19">
        <f>IF(DATI_IND_SINT!D19=0,0,DATI_IND_SINT!D42/DATI_IND_SINT!D19)</f>
        <v>0</v>
      </c>
      <c r="G40" s="19">
        <f>IF(DATI_IND_SINT!E19=0,0,DATI_IND_SINT!E42/DATI_IND_SINT!E19)</f>
        <v>0</v>
      </c>
    </row>
    <row r="41" spans="1:7" ht="12.75" customHeight="1" x14ac:dyDescent="0.2">
      <c r="B41" s="22">
        <v>9</v>
      </c>
      <c r="C41" s="111" t="s">
        <v>155</v>
      </c>
      <c r="D41" s="111"/>
      <c r="E41" s="111"/>
      <c r="F41" s="111"/>
      <c r="G41" s="111"/>
    </row>
    <row r="42" spans="1:7" ht="25.5" x14ac:dyDescent="0.2">
      <c r="A42" s="12" t="s">
        <v>156</v>
      </c>
      <c r="B42" s="17" t="s">
        <v>156</v>
      </c>
      <c r="C42" s="18" t="s">
        <v>157</v>
      </c>
      <c r="D42" s="18" t="s">
        <v>158</v>
      </c>
      <c r="E42" s="19">
        <f>IF(DATI_IND_SINT!C43=0,0,DATI_IND_SINT!C44/DATI_IND_SINT!C43*100)</f>
        <v>100</v>
      </c>
      <c r="F42" s="19">
        <f>IF(DATI_IND_SINT!D43=0,0,DATI_IND_SINT!D44/DATI_IND_SINT!D43*100)</f>
        <v>0</v>
      </c>
      <c r="G42" s="19">
        <f>IF(DATI_IND_SINT!E43=0,0,DATI_IND_SINT!E44/DATI_IND_SINT!E43*100)</f>
        <v>0</v>
      </c>
    </row>
    <row r="43" spans="1:7" ht="25.5" x14ac:dyDescent="0.2">
      <c r="A43" s="12" t="s">
        <v>159</v>
      </c>
      <c r="B43" s="17" t="s">
        <v>159</v>
      </c>
      <c r="C43" s="18" t="s">
        <v>160</v>
      </c>
      <c r="D43" s="18" t="s">
        <v>161</v>
      </c>
      <c r="E43" s="19">
        <f>IF(DATI_IND_SINT!C43=0,0,DATI_IND_SINT!C45/DATI_IND_SINT!C43*100)</f>
        <v>0</v>
      </c>
      <c r="F43" s="19">
        <f>IF(DATI_IND_SINT!D43=0,0,DATI_IND_SINT!D45/DATI_IND_SINT!D43*100)</f>
        <v>0</v>
      </c>
      <c r="G43" s="19">
        <f>IF(DATI_IND_SINT!E43=0,0,DATI_IND_SINT!E45/DATI_IND_SINT!E43*100)</f>
        <v>0</v>
      </c>
    </row>
    <row r="44" spans="1:7" ht="25.5" x14ac:dyDescent="0.2">
      <c r="A44" s="12" t="s">
        <v>162</v>
      </c>
      <c r="B44" s="17" t="s">
        <v>162</v>
      </c>
      <c r="C44" s="18" t="s">
        <v>163</v>
      </c>
      <c r="D44" s="18" t="s">
        <v>164</v>
      </c>
      <c r="E44" s="19">
        <f>IF(DATI_IND_SINT!C43=0,0,DATI_IND_SINT!C46/DATI_IND_SINT!C43*100)</f>
        <v>0</v>
      </c>
      <c r="F44" s="19">
        <f>IF(DATI_IND_SINT!D43=0,0,DATI_IND_SINT!D46/DATI_IND_SINT!D43*100)</f>
        <v>0</v>
      </c>
      <c r="G44" s="19">
        <f>IF(DATI_IND_SINT!E43=0,0,DATI_IND_SINT!E46/DATI_IND_SINT!E43*100)</f>
        <v>0</v>
      </c>
    </row>
    <row r="45" spans="1:7" ht="25.5" x14ac:dyDescent="0.2">
      <c r="A45" s="12" t="s">
        <v>165</v>
      </c>
      <c r="B45" s="17" t="s">
        <v>165</v>
      </c>
      <c r="C45" s="18" t="s">
        <v>166</v>
      </c>
      <c r="D45" s="18" t="s">
        <v>167</v>
      </c>
      <c r="E45" s="19">
        <f>IF(DATI_IND_SINT!C43=0,0,DATI_IND_SINT!C47/DATI_IND_SINT!C43*100)</f>
        <v>0</v>
      </c>
      <c r="F45" s="19">
        <f>IF(DATI_IND_SINT!D43=0,0,DATI_IND_SINT!D47/DATI_IND_SINT!D43*100)</f>
        <v>0</v>
      </c>
      <c r="G45" s="19">
        <f>IF(DATI_IND_SINT!E43=0,0,DATI_IND_SINT!E47/DATI_IND_SINT!E43*100)</f>
        <v>0</v>
      </c>
    </row>
    <row r="46" spans="1:7" ht="16.5" customHeight="1" x14ac:dyDescent="0.2">
      <c r="B46" s="22">
        <v>10</v>
      </c>
      <c r="C46" s="111" t="s">
        <v>168</v>
      </c>
      <c r="D46" s="111"/>
      <c r="E46" s="24"/>
      <c r="F46" s="24"/>
      <c r="G46" s="25"/>
    </row>
    <row r="47" spans="1:7" ht="51.4" customHeight="1" x14ac:dyDescent="0.2">
      <c r="A47" s="12" t="s">
        <v>169</v>
      </c>
      <c r="B47" s="17" t="s">
        <v>169</v>
      </c>
      <c r="C47" s="18" t="s">
        <v>170</v>
      </c>
      <c r="D47" s="18" t="s">
        <v>171</v>
      </c>
      <c r="E47" s="19">
        <f>IF(DATI_IND_SINT!C48=0,0,DATI_IND_SINT!C3/DATI_IND_SINT!C48*100)</f>
        <v>0</v>
      </c>
      <c r="F47" s="19">
        <f>IF(DATI_IND_SINT!D48=0,0,DATI_IND_SINT!D3/DATI_IND_SINT!D48*100)</f>
        <v>0</v>
      </c>
      <c r="G47" s="19">
        <f>IF(DATI_IND_SINT!E48=0,0,DATI_IND_SINT!E3/DATI_IND_SINT!E48*100)</f>
        <v>0</v>
      </c>
    </row>
    <row r="48" spans="1:7" ht="38.25" x14ac:dyDescent="0.2">
      <c r="A48" s="12" t="s">
        <v>172</v>
      </c>
      <c r="B48" s="17" t="s">
        <v>172</v>
      </c>
      <c r="C48" s="18" t="s">
        <v>173</v>
      </c>
      <c r="D48" s="18" t="s">
        <v>174</v>
      </c>
      <c r="E48" s="19">
        <f>IF(DATI_IND_SINT!C49=0,0,DATI_IND_SINT!C48/DATI_IND_SINT!C49*100)</f>
        <v>0</v>
      </c>
      <c r="F48" s="19">
        <f>IF(DATI_IND_SINT!D49=0,0,DATI_IND_SINT!D48/DATI_IND_SINT!D49*100)</f>
        <v>0</v>
      </c>
      <c r="G48" s="19">
        <f>IF(DATI_IND_SINT!E49=0,0,DATI_IND_SINT!E48/DATI_IND_SINT!E49*100)</f>
        <v>0</v>
      </c>
    </row>
    <row r="49" spans="1:7" ht="51" x14ac:dyDescent="0.2">
      <c r="A49" s="12" t="s">
        <v>175</v>
      </c>
      <c r="B49" s="17" t="s">
        <v>175</v>
      </c>
      <c r="C49" s="18" t="s">
        <v>176</v>
      </c>
      <c r="D49" s="18" t="s">
        <v>177</v>
      </c>
      <c r="E49" s="19">
        <f>IF(DATI_IND_SINT!C10+DATI_IND_SINT!C57=0,0,DATI_IND_SINT!C3/(DATI_IND_SINT!C10+DATI_IND_SINT!C57)*100)</f>
        <v>0</v>
      </c>
      <c r="F49" s="19">
        <f>IF(DATI_IND_SINT!D10+DATI_IND_SINT!D57=0,0,DATI_IND_SINT!D3/(DATI_IND_SINT!D10+DATI_IND_SINT!D57)*100)</f>
        <v>0</v>
      </c>
      <c r="G49" s="19">
        <f>IF(DATI_IND_SINT!E10+DATI_IND_SINT!E57=0,0,DATI_IND_SINT!E3/(DATI_IND_SINT!E10+DATI_IND_SINT!E57)*100)</f>
        <v>0</v>
      </c>
    </row>
    <row r="50" spans="1:7" ht="33" x14ac:dyDescent="0.2">
      <c r="B50" s="22">
        <v>11</v>
      </c>
      <c r="C50" s="23" t="s">
        <v>178</v>
      </c>
      <c r="D50" s="24"/>
      <c r="E50" s="24"/>
      <c r="F50" s="24"/>
      <c r="G50" s="25"/>
    </row>
    <row r="51" spans="1:7" ht="114.75" x14ac:dyDescent="0.2">
      <c r="A51" s="12" t="s">
        <v>179</v>
      </c>
      <c r="B51" s="17" t="s">
        <v>179</v>
      </c>
      <c r="C51" s="18" t="s">
        <v>180</v>
      </c>
      <c r="D51" s="18" t="s">
        <v>181</v>
      </c>
      <c r="E51" s="19">
        <f>IF(DATI_IND_SINT!C51=0,0,(DATI_IND_SINT!C51-DATI_IND_SINT!C52)/DATI_IND_SINT!C51*100)</f>
        <v>0</v>
      </c>
      <c r="F51" s="19">
        <f>IF(DATI_IND_SINT!D51=0,0,(DATI_IND_SINT!D51-DATI_IND_SINT!D52)/DATI_IND_SINT!D51*100)</f>
        <v>0</v>
      </c>
      <c r="G51" s="19">
        <f>IF(DATI_IND_SINT!E51=0,0,(DATI_IND_SINT!E51-DATI_IND_SINT!E52)/DATI_IND_SINT!E51*100)</f>
        <v>0</v>
      </c>
    </row>
    <row r="52" spans="1:7" ht="16.5" x14ac:dyDescent="0.2">
      <c r="B52" s="22">
        <v>12</v>
      </c>
      <c r="C52" s="23" t="s">
        <v>182</v>
      </c>
      <c r="D52" s="24"/>
      <c r="E52" s="24"/>
      <c r="F52" s="24"/>
      <c r="G52" s="25"/>
    </row>
    <row r="53" spans="1:7" ht="63.75" x14ac:dyDescent="0.2">
      <c r="A53" s="12" t="s">
        <v>183</v>
      </c>
      <c r="B53" s="17" t="s">
        <v>183</v>
      </c>
      <c r="C53" s="18" t="s">
        <v>184</v>
      </c>
      <c r="D53" s="18" t="s">
        <v>185</v>
      </c>
      <c r="E53" s="19">
        <f>IF(DATI_IND_SINT!C10=0,0,DATI_IND_SINT!C53/DATI_IND_SINT!C10*100)</f>
        <v>24.578352060555289</v>
      </c>
      <c r="F53" s="19">
        <f>IF(DATI_IND_SINT!D10=0,0,DATI_IND_SINT!D53/DATI_IND_SINT!D10*100)</f>
        <v>25.870259069455003</v>
      </c>
      <c r="G53" s="19">
        <f>IF(DATI_IND_SINT!E10=0,0,DATI_IND_SINT!E53/DATI_IND_SINT!E10*100)</f>
        <v>25.94575117707436</v>
      </c>
    </row>
    <row r="54" spans="1:7" ht="63.75" x14ac:dyDescent="0.2">
      <c r="A54" s="12" t="s">
        <v>186</v>
      </c>
      <c r="B54" s="17" t="s">
        <v>186</v>
      </c>
      <c r="C54" s="18" t="s">
        <v>187</v>
      </c>
      <c r="D54" s="18" t="s">
        <v>188</v>
      </c>
      <c r="E54" s="19">
        <f>IF(DATI_IND_SINT!C16=0,0,DATI_IND_SINT!C54/DATI_IND_SINT!C16*100)</f>
        <v>28.522930623027282</v>
      </c>
      <c r="F54" s="19">
        <f>IF(DATI_IND_SINT!D16=0,0,DATI_IND_SINT!D54/DATI_IND_SINT!D16*100)</f>
        <v>30.167269766199972</v>
      </c>
      <c r="G54" s="19">
        <f>IF(DATI_IND_SINT!E16=0,0,DATI_IND_SINT!E54/DATI_IND_SINT!E16*100)</f>
        <v>31.645545135135762</v>
      </c>
    </row>
    <row r="55" spans="1:7" ht="51" customHeight="1" x14ac:dyDescent="0.2">
      <c r="B55" s="112" t="s">
        <v>189</v>
      </c>
      <c r="C55" s="112"/>
      <c r="D55" s="112"/>
      <c r="E55" s="112"/>
      <c r="F55" s="112"/>
      <c r="G55" s="112"/>
    </row>
    <row r="56" spans="1:7" ht="41.25" customHeight="1" x14ac:dyDescent="0.2">
      <c r="B56" s="108" t="s">
        <v>190</v>
      </c>
      <c r="C56" s="108"/>
      <c r="D56" s="108"/>
      <c r="E56" s="108"/>
      <c r="F56" s="108"/>
      <c r="G56" s="108"/>
    </row>
    <row r="57" spans="1:7" ht="26.25" customHeight="1" x14ac:dyDescent="0.2">
      <c r="B57" s="108" t="s">
        <v>191</v>
      </c>
      <c r="C57" s="108"/>
      <c r="D57" s="108"/>
      <c r="E57" s="108"/>
      <c r="F57" s="108"/>
      <c r="G57" s="108"/>
    </row>
    <row r="58" spans="1:7" ht="71.25" customHeight="1" x14ac:dyDescent="0.2">
      <c r="B58" s="108" t="s">
        <v>192</v>
      </c>
      <c r="C58" s="108"/>
      <c r="D58" s="108"/>
      <c r="E58" s="108"/>
      <c r="F58" s="108"/>
      <c r="G58" s="108"/>
    </row>
    <row r="59" spans="1:7" ht="12.75" customHeight="1" x14ac:dyDescent="0.2">
      <c r="B59" s="108" t="s">
        <v>193</v>
      </c>
      <c r="C59" s="108"/>
      <c r="D59" s="108"/>
      <c r="E59" s="108"/>
      <c r="F59" s="108"/>
      <c r="G59" s="108"/>
    </row>
    <row r="60" spans="1:7" ht="27.75" customHeight="1" x14ac:dyDescent="0.2">
      <c r="B60" s="108" t="s">
        <v>194</v>
      </c>
      <c r="C60" s="108"/>
      <c r="D60" s="108"/>
      <c r="E60" s="108"/>
      <c r="F60" s="108"/>
      <c r="G60" s="108"/>
    </row>
    <row r="61" spans="1:7" ht="27.75" customHeight="1" x14ac:dyDescent="0.2">
      <c r="B61" s="108" t="s">
        <v>195</v>
      </c>
      <c r="C61" s="108"/>
      <c r="D61" s="108"/>
      <c r="E61" s="108"/>
      <c r="F61" s="108"/>
      <c r="G61" s="108"/>
    </row>
    <row r="62" spans="1:7" ht="29.25" customHeight="1" x14ac:dyDescent="0.2">
      <c r="B62" s="108" t="s">
        <v>196</v>
      </c>
      <c r="C62" s="108"/>
      <c r="D62" s="108"/>
      <c r="E62" s="108"/>
      <c r="F62" s="108"/>
      <c r="G62" s="108"/>
    </row>
    <row r="63" spans="1:7" ht="30" customHeight="1" x14ac:dyDescent="0.2">
      <c r="B63" s="108" t="s">
        <v>197</v>
      </c>
      <c r="C63" s="108"/>
      <c r="D63" s="108"/>
      <c r="E63" s="108"/>
      <c r="F63" s="108"/>
      <c r="G63" s="108"/>
    </row>
    <row r="64" spans="1:7" ht="32.25" customHeight="1" x14ac:dyDescent="0.2">
      <c r="B64" s="108" t="s">
        <v>198</v>
      </c>
      <c r="C64" s="108"/>
      <c r="D64" s="108"/>
      <c r="E64" s="108"/>
      <c r="F64" s="108"/>
      <c r="G64" s="108"/>
    </row>
  </sheetData>
  <sheetProtection sheet="1"/>
  <mergeCells count="23">
    <mergeCell ref="B60:G60"/>
    <mergeCell ref="B61:G61"/>
    <mergeCell ref="B62:G62"/>
    <mergeCell ref="B63:G63"/>
    <mergeCell ref="B64:G64"/>
    <mergeCell ref="C46:D46"/>
    <mergeCell ref="B55:G55"/>
    <mergeCell ref="B56:G56"/>
    <mergeCell ref="B57:G57"/>
    <mergeCell ref="B58:G58"/>
    <mergeCell ref="B59:G59"/>
    <mergeCell ref="C8:G8"/>
    <mergeCell ref="C10:G10"/>
    <mergeCell ref="C15:G15"/>
    <mergeCell ref="C20:G20"/>
    <mergeCell ref="C22:G22"/>
    <mergeCell ref="C41:G41"/>
    <mergeCell ref="F2:G2"/>
    <mergeCell ref="B4:G4"/>
    <mergeCell ref="B5:G5"/>
    <mergeCell ref="B6:C7"/>
    <mergeCell ref="D6:D7"/>
    <mergeCell ref="E6:G6"/>
  </mergeCells>
  <pageMargins left="0.70000000000000007" right="0.70000000000000007" top="0.75" bottom="0.75" header="0.51181102362204722" footer="0.51181102362204722"/>
  <pageSetup paperSize="9" firstPageNumber="0" orientation="landscape"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topLeftCell="B2" workbookViewId="0">
      <selection activeCell="D9" sqref="D9"/>
    </sheetView>
  </sheetViews>
  <sheetFormatPr defaultRowHeight="12.75" x14ac:dyDescent="0.2"/>
  <cols>
    <col min="1" max="1" width="9" style="11" hidden="1" customWidth="1"/>
    <col min="2" max="2" width="10.33203125" style="11" customWidth="1"/>
    <col min="3" max="3" width="53.33203125" style="11" customWidth="1"/>
    <col min="4" max="9" width="13.83203125" style="11" customWidth="1"/>
  </cols>
  <sheetData>
    <row r="1" spans="1:9" hidden="1" x14ac:dyDescent="0.2">
      <c r="A1" s="11" t="s">
        <v>659</v>
      </c>
      <c r="D1" s="12" t="s">
        <v>1</v>
      </c>
      <c r="E1" s="12" t="s">
        <v>2</v>
      </c>
      <c r="F1" s="12" t="s">
        <v>3</v>
      </c>
      <c r="G1" s="12" t="s">
        <v>199</v>
      </c>
      <c r="H1" s="12" t="s">
        <v>200</v>
      </c>
      <c r="I1" s="12" t="s">
        <v>201</v>
      </c>
    </row>
    <row r="2" spans="1:9" ht="12" customHeight="1" x14ac:dyDescent="0.2">
      <c r="A2" s="11" t="s">
        <v>0</v>
      </c>
      <c r="B2" s="13"/>
      <c r="D2" s="13"/>
      <c r="E2" s="13"/>
      <c r="F2" s="13"/>
      <c r="G2" s="13"/>
      <c r="H2" s="102" t="s">
        <v>202</v>
      </c>
      <c r="I2" s="102"/>
    </row>
    <row r="3" spans="1:9" ht="19.5" customHeight="1" x14ac:dyDescent="0.2">
      <c r="B3" s="115" t="s">
        <v>65</v>
      </c>
      <c r="C3" s="115"/>
      <c r="D3" s="115"/>
      <c r="E3" s="115"/>
      <c r="F3" s="115"/>
      <c r="G3" s="115"/>
      <c r="H3" s="115"/>
      <c r="I3" s="115"/>
    </row>
    <row r="4" spans="1:9" ht="15" customHeight="1" x14ac:dyDescent="0.2">
      <c r="A4" s="12" t="s">
        <v>66</v>
      </c>
      <c r="B4" s="103" t="s">
        <v>660</v>
      </c>
      <c r="C4" s="103"/>
      <c r="D4" s="103"/>
      <c r="E4" s="103"/>
      <c r="F4" s="103"/>
      <c r="G4" s="103"/>
      <c r="H4" s="103"/>
      <c r="I4" s="103"/>
    </row>
    <row r="5" spans="1:9" ht="30" customHeight="1" x14ac:dyDescent="0.2">
      <c r="B5" s="116" t="s">
        <v>203</v>
      </c>
      <c r="C5" s="116"/>
      <c r="D5" s="116"/>
      <c r="E5" s="116"/>
      <c r="F5" s="116"/>
      <c r="G5" s="116"/>
      <c r="H5" s="116"/>
      <c r="I5" s="116"/>
    </row>
    <row r="6" spans="1:9" ht="28.35" customHeight="1" x14ac:dyDescent="0.2">
      <c r="B6" s="117" t="s">
        <v>204</v>
      </c>
      <c r="C6" s="118" t="s">
        <v>205</v>
      </c>
      <c r="D6" s="119" t="s">
        <v>206</v>
      </c>
      <c r="E6" s="119"/>
      <c r="F6" s="119"/>
      <c r="G6" s="119"/>
      <c r="H6" s="119" t="s">
        <v>207</v>
      </c>
      <c r="I6" s="119"/>
    </row>
    <row r="7" spans="1:9" ht="92.25" customHeight="1" x14ac:dyDescent="0.2">
      <c r="A7" s="12" t="s">
        <v>71</v>
      </c>
      <c r="B7" s="117"/>
      <c r="C7" s="118"/>
      <c r="D7" s="26" t="s">
        <v>664</v>
      </c>
      <c r="E7" s="26" t="s">
        <v>665</v>
      </c>
      <c r="F7" s="26" t="s">
        <v>666</v>
      </c>
      <c r="G7" s="26" t="s">
        <v>208</v>
      </c>
      <c r="H7" s="26" t="s">
        <v>667</v>
      </c>
      <c r="I7" s="26" t="s">
        <v>209</v>
      </c>
    </row>
    <row r="8" spans="1:9" ht="30" customHeight="1" x14ac:dyDescent="0.2">
      <c r="A8" s="27"/>
      <c r="B8" s="27" t="s">
        <v>210</v>
      </c>
      <c r="C8" s="28" t="s">
        <v>211</v>
      </c>
      <c r="D8" s="29"/>
      <c r="E8" s="29"/>
      <c r="F8" s="29"/>
      <c r="G8" s="29"/>
      <c r="H8" s="29"/>
      <c r="I8" s="29"/>
    </row>
    <row r="9" spans="1:9" ht="30" customHeight="1" x14ac:dyDescent="0.2">
      <c r="A9" s="30" t="s">
        <v>212</v>
      </c>
      <c r="B9" s="30">
        <v>10101</v>
      </c>
      <c r="C9" s="31" t="s">
        <v>213</v>
      </c>
      <c r="D9" s="29">
        <v>16.861000000000001</v>
      </c>
      <c r="E9" s="29">
        <v>16.32</v>
      </c>
      <c r="F9" s="29">
        <v>16.355</v>
      </c>
      <c r="G9" s="29">
        <v>19.181999999999999</v>
      </c>
      <c r="H9" s="29">
        <v>69.933999999999997</v>
      </c>
      <c r="I9" s="29">
        <v>90.222999999999999</v>
      </c>
    </row>
    <row r="10" spans="1:9" ht="30" customHeight="1" x14ac:dyDescent="0.2">
      <c r="A10" s="30" t="s">
        <v>214</v>
      </c>
      <c r="B10" s="30">
        <v>10104</v>
      </c>
      <c r="C10" s="31" t="s">
        <v>215</v>
      </c>
      <c r="D10" s="29">
        <v>1.4E-2</v>
      </c>
      <c r="E10" s="29">
        <v>1.4999999999999999E-2</v>
      </c>
      <c r="F10" s="29">
        <v>1.4999999999999999E-2</v>
      </c>
      <c r="G10" s="29">
        <v>3.3000000000000002E-2</v>
      </c>
      <c r="H10" s="29">
        <v>100</v>
      </c>
      <c r="I10" s="29">
        <v>100</v>
      </c>
    </row>
    <row r="11" spans="1:9" ht="30" customHeight="1" x14ac:dyDescent="0.2">
      <c r="A11" s="30" t="s">
        <v>216</v>
      </c>
      <c r="B11" s="30">
        <v>10301</v>
      </c>
      <c r="C11" s="31" t="s">
        <v>217</v>
      </c>
      <c r="D11" s="29">
        <v>9.02</v>
      </c>
      <c r="E11" s="29">
        <v>9.1059999999999999</v>
      </c>
      <c r="F11" s="29">
        <v>8.907</v>
      </c>
      <c r="G11" s="29">
        <v>9.8390000000000004</v>
      </c>
      <c r="H11" s="29">
        <v>99.007999999999996</v>
      </c>
      <c r="I11" s="29">
        <v>99.433000000000007</v>
      </c>
    </row>
    <row r="12" spans="1:9" ht="30" customHeight="1" x14ac:dyDescent="0.2">
      <c r="A12" s="30" t="s">
        <v>218</v>
      </c>
      <c r="B12" s="30">
        <v>10302</v>
      </c>
      <c r="C12" s="31" t="s">
        <v>219</v>
      </c>
      <c r="D12" s="29">
        <v>0</v>
      </c>
      <c r="E12" s="29">
        <v>0</v>
      </c>
      <c r="F12" s="29">
        <v>0</v>
      </c>
      <c r="G12" s="29">
        <v>0</v>
      </c>
      <c r="H12" s="29">
        <v>0</v>
      </c>
      <c r="I12" s="29">
        <v>0</v>
      </c>
    </row>
    <row r="13" spans="1:9" ht="30" customHeight="1" x14ac:dyDescent="0.2">
      <c r="A13" s="32" t="s">
        <v>220</v>
      </c>
      <c r="B13" s="32">
        <v>10000</v>
      </c>
      <c r="C13" s="33" t="s">
        <v>221</v>
      </c>
      <c r="D13" s="34">
        <f>SUM(D9:D12)</f>
        <v>25.895</v>
      </c>
      <c r="E13" s="34">
        <f>SUM(E9:E12)</f>
        <v>25.441000000000003</v>
      </c>
      <c r="F13" s="34">
        <f>SUM(F9:F12)</f>
        <v>25.277000000000001</v>
      </c>
      <c r="G13" s="34">
        <f>SUM(G9:G12)</f>
        <v>29.054000000000002</v>
      </c>
      <c r="H13" s="29">
        <v>77.915999999999997</v>
      </c>
      <c r="I13" s="29">
        <v>93.352999999999994</v>
      </c>
    </row>
    <row r="14" spans="1:9" ht="30" customHeight="1" x14ac:dyDescent="0.2">
      <c r="A14" s="27"/>
      <c r="B14" s="27" t="s">
        <v>222</v>
      </c>
      <c r="C14" s="33" t="s">
        <v>223</v>
      </c>
      <c r="D14" s="29"/>
      <c r="E14" s="29"/>
      <c r="F14" s="29"/>
      <c r="G14" s="29"/>
      <c r="H14" s="29"/>
      <c r="I14" s="29"/>
    </row>
    <row r="15" spans="1:9" ht="30" customHeight="1" x14ac:dyDescent="0.2">
      <c r="A15" s="30" t="s">
        <v>224</v>
      </c>
      <c r="B15" s="30">
        <v>20101</v>
      </c>
      <c r="C15" s="31" t="s">
        <v>225</v>
      </c>
      <c r="D15" s="29">
        <v>8.4250000000000007</v>
      </c>
      <c r="E15" s="29">
        <v>7.5709999999999997</v>
      </c>
      <c r="F15" s="29">
        <v>7.6390000000000002</v>
      </c>
      <c r="G15" s="29">
        <v>9.3339999999999996</v>
      </c>
      <c r="H15" s="29">
        <v>76.146000000000001</v>
      </c>
      <c r="I15" s="29">
        <v>95.03</v>
      </c>
    </row>
    <row r="16" spans="1:9" ht="30" customHeight="1" x14ac:dyDescent="0.2">
      <c r="A16" s="30" t="s">
        <v>226</v>
      </c>
      <c r="B16" s="30">
        <v>20102</v>
      </c>
      <c r="C16" s="31" t="s">
        <v>227</v>
      </c>
      <c r="D16" s="29">
        <v>0</v>
      </c>
      <c r="E16" s="29">
        <v>0</v>
      </c>
      <c r="F16" s="29">
        <v>0</v>
      </c>
      <c r="G16" s="29">
        <v>0</v>
      </c>
      <c r="H16" s="29">
        <v>0</v>
      </c>
      <c r="I16" s="29">
        <v>0</v>
      </c>
    </row>
    <row r="17" spans="1:9" ht="30" customHeight="1" x14ac:dyDescent="0.2">
      <c r="A17" s="30" t="s">
        <v>228</v>
      </c>
      <c r="B17" s="30">
        <v>20103</v>
      </c>
      <c r="C17" s="31" t="s">
        <v>229</v>
      </c>
      <c r="D17" s="29">
        <v>0.20799999999999999</v>
      </c>
      <c r="E17" s="29">
        <v>0.219</v>
      </c>
      <c r="F17" s="29">
        <v>0.219</v>
      </c>
      <c r="G17" s="29">
        <v>0.27600000000000002</v>
      </c>
      <c r="H17" s="29">
        <v>47.082000000000001</v>
      </c>
      <c r="I17" s="29">
        <v>69.007999999999996</v>
      </c>
    </row>
    <row r="18" spans="1:9" ht="30" customHeight="1" x14ac:dyDescent="0.2">
      <c r="A18" s="30" t="s">
        <v>230</v>
      </c>
      <c r="B18" s="30">
        <v>20104</v>
      </c>
      <c r="C18" s="31" t="s">
        <v>231</v>
      </c>
      <c r="D18" s="29">
        <v>0</v>
      </c>
      <c r="E18" s="29">
        <v>0</v>
      </c>
      <c r="F18" s="29">
        <v>0</v>
      </c>
      <c r="G18" s="29">
        <v>0</v>
      </c>
      <c r="H18" s="29">
        <v>0</v>
      </c>
      <c r="I18" s="29">
        <v>0</v>
      </c>
    </row>
    <row r="19" spans="1:9" ht="30" customHeight="1" x14ac:dyDescent="0.2">
      <c r="A19" s="30" t="s">
        <v>232</v>
      </c>
      <c r="B19" s="30">
        <v>20105</v>
      </c>
      <c r="C19" s="31" t="s">
        <v>233</v>
      </c>
      <c r="D19" s="29">
        <v>0</v>
      </c>
      <c r="E19" s="29">
        <v>0</v>
      </c>
      <c r="F19" s="29">
        <v>0</v>
      </c>
      <c r="G19" s="29">
        <v>0</v>
      </c>
      <c r="H19" s="29">
        <v>0</v>
      </c>
      <c r="I19" s="29">
        <v>0</v>
      </c>
    </row>
    <row r="20" spans="1:9" ht="30" customHeight="1" x14ac:dyDescent="0.2">
      <c r="A20" s="32" t="s">
        <v>234</v>
      </c>
      <c r="B20" s="32">
        <v>20000</v>
      </c>
      <c r="C20" s="33" t="s">
        <v>235</v>
      </c>
      <c r="D20" s="34">
        <f>SUM(D15:D19)</f>
        <v>8.6330000000000009</v>
      </c>
      <c r="E20" s="34">
        <f>SUM(E15:E19)</f>
        <v>7.79</v>
      </c>
      <c r="F20" s="34">
        <f>SUM(F15:F19)</f>
        <v>7.8580000000000005</v>
      </c>
      <c r="G20" s="34">
        <f>SUM(G15:G19)</f>
        <v>9.61</v>
      </c>
      <c r="H20" s="29">
        <v>75.03</v>
      </c>
      <c r="I20" s="29">
        <v>94.283000000000001</v>
      </c>
    </row>
    <row r="21" spans="1:9" ht="30" customHeight="1" x14ac:dyDescent="0.2">
      <c r="A21" s="27"/>
      <c r="B21" s="27" t="s">
        <v>236</v>
      </c>
      <c r="C21" s="33" t="s">
        <v>237</v>
      </c>
      <c r="D21" s="29"/>
      <c r="E21" s="29"/>
      <c r="F21" s="29"/>
      <c r="G21" s="29"/>
      <c r="H21" s="29"/>
      <c r="I21" s="29"/>
    </row>
    <row r="22" spans="1:9" ht="30" customHeight="1" x14ac:dyDescent="0.2">
      <c r="A22" s="30" t="s">
        <v>238</v>
      </c>
      <c r="B22" s="30">
        <v>30100</v>
      </c>
      <c r="C22" s="31" t="s">
        <v>239</v>
      </c>
      <c r="D22" s="29">
        <v>20.93</v>
      </c>
      <c r="E22" s="29">
        <v>21.971</v>
      </c>
      <c r="F22" s="29">
        <v>22.018999999999998</v>
      </c>
      <c r="G22" s="29">
        <v>20.552</v>
      </c>
      <c r="H22" s="29">
        <v>82.364999999999995</v>
      </c>
      <c r="I22" s="29">
        <v>99.984999999999999</v>
      </c>
    </row>
    <row r="23" spans="1:9" ht="30" customHeight="1" x14ac:dyDescent="0.2">
      <c r="A23" s="30" t="s">
        <v>240</v>
      </c>
      <c r="B23" s="30">
        <v>30200</v>
      </c>
      <c r="C23" s="31" t="s">
        <v>241</v>
      </c>
      <c r="D23" s="29">
        <v>0</v>
      </c>
      <c r="E23" s="29">
        <v>0</v>
      </c>
      <c r="F23" s="29">
        <v>0</v>
      </c>
      <c r="G23" s="29">
        <v>0</v>
      </c>
      <c r="H23" s="29">
        <v>0</v>
      </c>
      <c r="I23" s="29">
        <v>0</v>
      </c>
    </row>
    <row r="24" spans="1:9" ht="30" customHeight="1" x14ac:dyDescent="0.2">
      <c r="A24" s="30" t="s">
        <v>242</v>
      </c>
      <c r="B24" s="30">
        <v>30300</v>
      </c>
      <c r="C24" s="31" t="s">
        <v>243</v>
      </c>
      <c r="D24" s="29">
        <v>0</v>
      </c>
      <c r="E24" s="29">
        <v>0</v>
      </c>
      <c r="F24" s="29">
        <v>0</v>
      </c>
      <c r="G24" s="29">
        <v>0</v>
      </c>
      <c r="H24" s="29">
        <v>95.602000000000004</v>
      </c>
      <c r="I24" s="29">
        <v>200</v>
      </c>
    </row>
    <row r="25" spans="1:9" ht="30" customHeight="1" x14ac:dyDescent="0.2">
      <c r="A25" s="30" t="s">
        <v>244</v>
      </c>
      <c r="B25" s="30">
        <v>30400</v>
      </c>
      <c r="C25" s="31" t="s">
        <v>245</v>
      </c>
      <c r="D25" s="29">
        <v>0.121</v>
      </c>
      <c r="E25" s="29">
        <v>0.127</v>
      </c>
      <c r="F25" s="29">
        <v>0.128</v>
      </c>
      <c r="G25" s="29">
        <v>0.09</v>
      </c>
      <c r="H25" s="29">
        <v>100</v>
      </c>
      <c r="I25" s="29">
        <v>100</v>
      </c>
    </row>
    <row r="26" spans="1:9" ht="30" customHeight="1" x14ac:dyDescent="0.2">
      <c r="A26" s="32" t="s">
        <v>246</v>
      </c>
      <c r="B26" s="32">
        <v>30500</v>
      </c>
      <c r="C26" s="31" t="s">
        <v>247</v>
      </c>
      <c r="D26" s="29">
        <v>2.1509999999999998</v>
      </c>
      <c r="E26" s="29">
        <v>2.258</v>
      </c>
      <c r="F26" s="29">
        <v>2.2629999999999999</v>
      </c>
      <c r="G26" s="29">
        <v>5.3620000000000001</v>
      </c>
      <c r="H26" s="29">
        <v>47.055</v>
      </c>
      <c r="I26" s="29">
        <v>93.643000000000001</v>
      </c>
    </row>
    <row r="27" spans="1:9" ht="30" customHeight="1" x14ac:dyDescent="0.2">
      <c r="A27" s="35" t="s">
        <v>248</v>
      </c>
      <c r="B27" s="35">
        <v>30000</v>
      </c>
      <c r="C27" s="33" t="s">
        <v>249</v>
      </c>
      <c r="D27" s="34">
        <f>SUM(D22:D26)</f>
        <v>23.201999999999998</v>
      </c>
      <c r="E27" s="34">
        <f>SUM(E22:E26)</f>
        <v>24.355999999999998</v>
      </c>
      <c r="F27" s="34">
        <f>SUM(F22:F26)</f>
        <v>24.409999999999997</v>
      </c>
      <c r="G27" s="34">
        <f>SUM(G22:G26)</f>
        <v>26.003999999999998</v>
      </c>
      <c r="H27" s="29">
        <v>77.073999999999998</v>
      </c>
      <c r="I27" s="29">
        <v>98.677000000000007</v>
      </c>
    </row>
    <row r="28" spans="1:9" ht="30" customHeight="1" x14ac:dyDescent="0.2">
      <c r="A28" s="27"/>
      <c r="B28" s="27" t="s">
        <v>250</v>
      </c>
      <c r="C28" s="33" t="s">
        <v>251</v>
      </c>
      <c r="D28" s="29"/>
      <c r="E28" s="29"/>
      <c r="F28" s="29"/>
      <c r="G28" s="29"/>
      <c r="H28" s="29"/>
      <c r="I28" s="29"/>
    </row>
    <row r="29" spans="1:9" ht="30" customHeight="1" x14ac:dyDescent="0.2">
      <c r="A29" s="30" t="s">
        <v>252</v>
      </c>
      <c r="B29" s="30">
        <v>40100</v>
      </c>
      <c r="C29" s="31" t="s">
        <v>253</v>
      </c>
      <c r="D29" s="29">
        <v>0</v>
      </c>
      <c r="E29" s="29">
        <v>0</v>
      </c>
      <c r="F29" s="29">
        <v>0</v>
      </c>
      <c r="G29" s="29">
        <v>0</v>
      </c>
      <c r="H29" s="29">
        <v>0</v>
      </c>
      <c r="I29" s="29">
        <v>0</v>
      </c>
    </row>
    <row r="30" spans="1:9" ht="30" customHeight="1" x14ac:dyDescent="0.2">
      <c r="A30" s="30" t="s">
        <v>254</v>
      </c>
      <c r="B30" s="30">
        <v>40200</v>
      </c>
      <c r="C30" s="31" t="s">
        <v>255</v>
      </c>
      <c r="D30" s="29">
        <v>1.7829999999999999</v>
      </c>
      <c r="E30" s="29">
        <v>5.0999999999999997E-2</v>
      </c>
      <c r="F30" s="29">
        <v>0</v>
      </c>
      <c r="G30" s="29">
        <v>18.337</v>
      </c>
      <c r="H30" s="29">
        <v>8.7309999999999999</v>
      </c>
      <c r="I30" s="29">
        <v>81.403999999999996</v>
      </c>
    </row>
    <row r="31" spans="1:9" ht="30" customHeight="1" x14ac:dyDescent="0.2">
      <c r="A31" s="30" t="s">
        <v>256</v>
      </c>
      <c r="B31" s="30">
        <v>40300</v>
      </c>
      <c r="C31" s="36" t="s">
        <v>257</v>
      </c>
      <c r="D31" s="29">
        <v>0</v>
      </c>
      <c r="E31" s="29">
        <v>0</v>
      </c>
      <c r="F31" s="29">
        <v>0</v>
      </c>
      <c r="G31" s="29">
        <v>0</v>
      </c>
      <c r="H31" s="29">
        <v>0</v>
      </c>
      <c r="I31" s="29">
        <v>0</v>
      </c>
    </row>
    <row r="32" spans="1:9" ht="30" customHeight="1" x14ac:dyDescent="0.2">
      <c r="A32" s="30" t="s">
        <v>258</v>
      </c>
      <c r="B32" s="30">
        <v>40400</v>
      </c>
      <c r="C32" s="31" t="s">
        <v>259</v>
      </c>
      <c r="D32" s="29">
        <v>0</v>
      </c>
      <c r="E32" s="29">
        <v>0</v>
      </c>
      <c r="F32" s="29">
        <v>0</v>
      </c>
      <c r="G32" s="29">
        <v>6.34</v>
      </c>
      <c r="H32" s="29">
        <v>0</v>
      </c>
      <c r="I32" s="29">
        <v>100.694</v>
      </c>
    </row>
    <row r="33" spans="1:9" ht="30" customHeight="1" x14ac:dyDescent="0.2">
      <c r="A33" s="30" t="s">
        <v>260</v>
      </c>
      <c r="B33" s="30">
        <v>40500</v>
      </c>
      <c r="C33" s="31" t="s">
        <v>261</v>
      </c>
      <c r="D33" s="29">
        <v>0.22900000000000001</v>
      </c>
      <c r="E33" s="29">
        <v>9.5000000000000001E-2</v>
      </c>
      <c r="F33" s="29">
        <v>9.5000000000000001E-2</v>
      </c>
      <c r="G33" s="29">
        <v>0.64600000000000002</v>
      </c>
      <c r="H33" s="29">
        <v>100</v>
      </c>
      <c r="I33" s="29">
        <v>100</v>
      </c>
    </row>
    <row r="34" spans="1:9" ht="30" customHeight="1" x14ac:dyDescent="0.2">
      <c r="A34" s="32" t="s">
        <v>262</v>
      </c>
      <c r="B34" s="32">
        <v>40000</v>
      </c>
      <c r="C34" s="33" t="s">
        <v>263</v>
      </c>
      <c r="D34" s="34">
        <f>SUM(D29:D33)</f>
        <v>2.012</v>
      </c>
      <c r="E34" s="34">
        <f>SUM(E29:E33)</f>
        <v>0.14599999999999999</v>
      </c>
      <c r="F34" s="34">
        <f>SUM(F29:F33)</f>
        <v>9.5000000000000001E-2</v>
      </c>
      <c r="G34" s="34">
        <f>SUM(G29:G33)</f>
        <v>25.323</v>
      </c>
      <c r="H34" s="29">
        <v>9.7430000000000003</v>
      </c>
      <c r="I34" s="29">
        <v>86.707999999999998</v>
      </c>
    </row>
    <row r="35" spans="1:9" ht="30" customHeight="1" x14ac:dyDescent="0.2">
      <c r="A35" s="27"/>
      <c r="B35" s="27" t="s">
        <v>264</v>
      </c>
      <c r="C35" s="33" t="s">
        <v>265</v>
      </c>
      <c r="D35" s="29"/>
      <c r="E35" s="29"/>
      <c r="F35" s="29"/>
      <c r="G35" s="29"/>
      <c r="H35" s="29"/>
      <c r="I35" s="29"/>
    </row>
    <row r="36" spans="1:9" ht="30" customHeight="1" x14ac:dyDescent="0.2">
      <c r="A36" s="30" t="s">
        <v>266</v>
      </c>
      <c r="B36" s="30">
        <v>50100</v>
      </c>
      <c r="C36" s="31" t="s">
        <v>267</v>
      </c>
      <c r="D36" s="29">
        <v>0</v>
      </c>
      <c r="E36" s="29">
        <v>0</v>
      </c>
      <c r="F36" s="29">
        <v>0</v>
      </c>
      <c r="G36" s="29">
        <v>0</v>
      </c>
      <c r="H36" s="29">
        <v>0</v>
      </c>
      <c r="I36" s="29">
        <v>0</v>
      </c>
    </row>
    <row r="37" spans="1:9" ht="30" customHeight="1" x14ac:dyDescent="0.2">
      <c r="A37" s="30" t="s">
        <v>268</v>
      </c>
      <c r="B37" s="30">
        <v>50200</v>
      </c>
      <c r="C37" s="31" t="s">
        <v>269</v>
      </c>
      <c r="D37" s="29">
        <v>0</v>
      </c>
      <c r="E37" s="29">
        <v>0</v>
      </c>
      <c r="F37" s="29">
        <v>0</v>
      </c>
      <c r="G37" s="29">
        <v>0</v>
      </c>
      <c r="H37" s="29">
        <v>0</v>
      </c>
      <c r="I37" s="29">
        <v>0</v>
      </c>
    </row>
    <row r="38" spans="1:9" ht="30" customHeight="1" x14ac:dyDescent="0.2">
      <c r="A38" s="30" t="s">
        <v>270</v>
      </c>
      <c r="B38" s="30">
        <v>50300</v>
      </c>
      <c r="C38" s="31" t="s">
        <v>271</v>
      </c>
      <c r="D38" s="29">
        <v>0</v>
      </c>
      <c r="E38" s="29">
        <v>0</v>
      </c>
      <c r="F38" s="29">
        <v>0</v>
      </c>
      <c r="G38" s="29">
        <v>0</v>
      </c>
      <c r="H38" s="29">
        <v>0</v>
      </c>
      <c r="I38" s="29">
        <v>0</v>
      </c>
    </row>
    <row r="39" spans="1:9" ht="30" customHeight="1" x14ac:dyDescent="0.2">
      <c r="A39" s="30" t="s">
        <v>272</v>
      </c>
      <c r="B39" s="30">
        <v>50400</v>
      </c>
      <c r="C39" s="31" t="s">
        <v>273</v>
      </c>
      <c r="D39" s="29">
        <v>0</v>
      </c>
      <c r="E39" s="29">
        <v>0</v>
      </c>
      <c r="F39" s="29">
        <v>0</v>
      </c>
      <c r="G39" s="29">
        <v>0</v>
      </c>
      <c r="H39" s="29">
        <v>0</v>
      </c>
      <c r="I39" s="29">
        <v>0</v>
      </c>
    </row>
    <row r="40" spans="1:9" ht="30" customHeight="1" x14ac:dyDescent="0.2">
      <c r="A40" s="32" t="s">
        <v>274</v>
      </c>
      <c r="B40" s="32">
        <v>50000</v>
      </c>
      <c r="C40" s="33" t="s">
        <v>275</v>
      </c>
      <c r="D40" s="34">
        <f>SUM(D36:D39)</f>
        <v>0</v>
      </c>
      <c r="E40" s="34">
        <f>SUM(E36:E39)</f>
        <v>0</v>
      </c>
      <c r="F40" s="34">
        <f>SUM(F36:F39)</f>
        <v>0</v>
      </c>
      <c r="G40" s="34">
        <f>SUM(G36:G39)</f>
        <v>0</v>
      </c>
      <c r="H40" s="29">
        <v>0</v>
      </c>
      <c r="I40" s="29">
        <v>0</v>
      </c>
    </row>
    <row r="41" spans="1:9" ht="30" customHeight="1" x14ac:dyDescent="0.2">
      <c r="A41" s="27"/>
      <c r="B41" s="27" t="s">
        <v>276</v>
      </c>
      <c r="C41" s="33" t="s">
        <v>277</v>
      </c>
      <c r="D41" s="29"/>
      <c r="E41" s="29"/>
      <c r="F41" s="29"/>
      <c r="G41" s="29"/>
      <c r="H41" s="29"/>
      <c r="I41" s="29"/>
    </row>
    <row r="42" spans="1:9" ht="30" customHeight="1" x14ac:dyDescent="0.2">
      <c r="A42" s="30" t="s">
        <v>278</v>
      </c>
      <c r="B42" s="30">
        <v>60100</v>
      </c>
      <c r="C42" s="31" t="s">
        <v>279</v>
      </c>
      <c r="D42" s="29">
        <v>0</v>
      </c>
      <c r="E42" s="29">
        <v>0</v>
      </c>
      <c r="F42" s="29">
        <v>0</v>
      </c>
      <c r="G42" s="29">
        <v>0</v>
      </c>
      <c r="H42" s="29">
        <v>0</v>
      </c>
      <c r="I42" s="29">
        <v>0</v>
      </c>
    </row>
    <row r="43" spans="1:9" ht="30" customHeight="1" x14ac:dyDescent="0.2">
      <c r="A43" s="30" t="s">
        <v>280</v>
      </c>
      <c r="B43" s="30">
        <v>60200</v>
      </c>
      <c r="C43" s="31" t="s">
        <v>281</v>
      </c>
      <c r="D43" s="29">
        <v>0</v>
      </c>
      <c r="E43" s="29">
        <v>0</v>
      </c>
      <c r="F43" s="29">
        <v>0</v>
      </c>
      <c r="G43" s="29">
        <v>0</v>
      </c>
      <c r="H43" s="29">
        <v>0</v>
      </c>
      <c r="I43" s="29">
        <v>0</v>
      </c>
    </row>
    <row r="44" spans="1:9" ht="30" customHeight="1" x14ac:dyDescent="0.2">
      <c r="A44" s="30" t="s">
        <v>282</v>
      </c>
      <c r="B44" s="30">
        <v>60300</v>
      </c>
      <c r="C44" s="31" t="s">
        <v>283</v>
      </c>
      <c r="D44" s="29">
        <v>0</v>
      </c>
      <c r="E44" s="29">
        <v>0</v>
      </c>
      <c r="F44" s="29">
        <v>0</v>
      </c>
      <c r="G44" s="29">
        <v>0</v>
      </c>
      <c r="H44" s="29">
        <v>0</v>
      </c>
      <c r="I44" s="29">
        <v>0</v>
      </c>
    </row>
    <row r="45" spans="1:9" ht="30" customHeight="1" x14ac:dyDescent="0.2">
      <c r="A45" s="30" t="s">
        <v>284</v>
      </c>
      <c r="B45" s="30">
        <v>60400</v>
      </c>
      <c r="C45" s="31" t="s">
        <v>285</v>
      </c>
      <c r="D45" s="29">
        <v>0</v>
      </c>
      <c r="E45" s="29">
        <v>0</v>
      </c>
      <c r="F45" s="29">
        <v>0</v>
      </c>
      <c r="G45" s="29">
        <v>0</v>
      </c>
      <c r="H45" s="29">
        <v>0</v>
      </c>
      <c r="I45" s="29">
        <v>0</v>
      </c>
    </row>
    <row r="46" spans="1:9" ht="30" customHeight="1" x14ac:dyDescent="0.2">
      <c r="A46" s="32" t="s">
        <v>286</v>
      </c>
      <c r="B46" s="32">
        <v>60000</v>
      </c>
      <c r="C46" s="33" t="s">
        <v>287</v>
      </c>
      <c r="D46" s="34">
        <f>SUM(D42:D45)</f>
        <v>0</v>
      </c>
      <c r="E46" s="34">
        <f>SUM(E42:E45)</f>
        <v>0</v>
      </c>
      <c r="F46" s="34">
        <f>SUM(F42:F45)</f>
        <v>0</v>
      </c>
      <c r="G46" s="34">
        <f>SUM(G42:G45)</f>
        <v>0</v>
      </c>
      <c r="H46" s="29">
        <v>0</v>
      </c>
      <c r="I46" s="29">
        <v>0</v>
      </c>
    </row>
    <row r="47" spans="1:9" ht="30" customHeight="1" x14ac:dyDescent="0.2">
      <c r="A47" s="27"/>
      <c r="B47" s="27" t="s">
        <v>288</v>
      </c>
      <c r="C47" s="33" t="s">
        <v>289</v>
      </c>
      <c r="D47" s="29"/>
      <c r="E47" s="29"/>
      <c r="F47" s="29"/>
      <c r="G47" s="29"/>
      <c r="H47" s="29"/>
      <c r="I47" s="29"/>
    </row>
    <row r="48" spans="1:9" ht="30" customHeight="1" x14ac:dyDescent="0.2">
      <c r="A48" s="30" t="s">
        <v>290</v>
      </c>
      <c r="B48" s="30">
        <v>70100</v>
      </c>
      <c r="C48" s="31" t="s">
        <v>291</v>
      </c>
      <c r="D48" s="29">
        <v>26.068999999999999</v>
      </c>
      <c r="E48" s="29">
        <v>27.37</v>
      </c>
      <c r="F48" s="29">
        <v>27.43</v>
      </c>
      <c r="G48" s="29">
        <v>0</v>
      </c>
      <c r="H48" s="29">
        <v>0</v>
      </c>
      <c r="I48" s="29">
        <v>0</v>
      </c>
    </row>
    <row r="49" spans="1:9" ht="30" customHeight="1" x14ac:dyDescent="0.2">
      <c r="A49" s="32" t="s">
        <v>292</v>
      </c>
      <c r="B49" s="32">
        <v>70000</v>
      </c>
      <c r="C49" s="33" t="s">
        <v>293</v>
      </c>
      <c r="D49" s="34">
        <f>D48</f>
        <v>26.068999999999999</v>
      </c>
      <c r="E49" s="34">
        <f>E48</f>
        <v>27.37</v>
      </c>
      <c r="F49" s="34">
        <f>F48</f>
        <v>27.43</v>
      </c>
      <c r="G49" s="34">
        <f>G48</f>
        <v>0</v>
      </c>
      <c r="H49" s="29">
        <v>0</v>
      </c>
      <c r="I49" s="29">
        <v>0</v>
      </c>
    </row>
    <row r="50" spans="1:9" ht="30" customHeight="1" x14ac:dyDescent="0.2">
      <c r="A50" s="27"/>
      <c r="B50" s="27" t="s">
        <v>294</v>
      </c>
      <c r="C50" s="33" t="s">
        <v>295</v>
      </c>
      <c r="D50" s="29"/>
      <c r="E50" s="29"/>
      <c r="F50" s="29"/>
      <c r="G50" s="29"/>
      <c r="H50" s="29"/>
      <c r="I50" s="29"/>
    </row>
    <row r="51" spans="1:9" ht="30" customHeight="1" x14ac:dyDescent="0.2">
      <c r="A51" s="30" t="s">
        <v>296</v>
      </c>
      <c r="B51" s="30">
        <v>90100</v>
      </c>
      <c r="C51" s="31" t="s">
        <v>297</v>
      </c>
      <c r="D51" s="29">
        <v>10.72</v>
      </c>
      <c r="E51" s="29">
        <v>11.255000000000001</v>
      </c>
      <c r="F51" s="29">
        <v>11.28</v>
      </c>
      <c r="G51" s="29">
        <v>7.7729999999999997</v>
      </c>
      <c r="H51" s="29">
        <v>99.561999999999998</v>
      </c>
      <c r="I51" s="29">
        <v>100.054</v>
      </c>
    </row>
    <row r="52" spans="1:9" ht="30" customHeight="1" x14ac:dyDescent="0.2">
      <c r="A52" s="30" t="s">
        <v>298</v>
      </c>
      <c r="B52" s="30">
        <v>90200</v>
      </c>
      <c r="C52" s="31" t="s">
        <v>299</v>
      </c>
      <c r="D52" s="29">
        <v>3.4689999999999999</v>
      </c>
      <c r="E52" s="29">
        <v>3.6419999999999999</v>
      </c>
      <c r="F52" s="29">
        <v>3.65</v>
      </c>
      <c r="G52" s="29">
        <v>2.2360000000000002</v>
      </c>
      <c r="H52" s="29">
        <v>95.364999999999995</v>
      </c>
      <c r="I52" s="29">
        <v>99.515000000000001</v>
      </c>
    </row>
    <row r="53" spans="1:9" ht="30" customHeight="1" x14ac:dyDescent="0.2">
      <c r="A53" s="32" t="s">
        <v>300</v>
      </c>
      <c r="B53" s="32">
        <v>90000</v>
      </c>
      <c r="C53" s="33" t="s">
        <v>301</v>
      </c>
      <c r="D53" s="34">
        <f>SUM(D51:D52)</f>
        <v>14.189</v>
      </c>
      <c r="E53" s="34">
        <f>SUM(E51:E52)</f>
        <v>14.897</v>
      </c>
      <c r="F53" s="34">
        <f>SUM(F51:F52)</f>
        <v>14.93</v>
      </c>
      <c r="G53" s="34">
        <f>SUM(G51:G52)</f>
        <v>10.009</v>
      </c>
      <c r="H53" s="29">
        <v>98.501999999999995</v>
      </c>
      <c r="I53" s="29">
        <v>99.933999999999997</v>
      </c>
    </row>
    <row r="54" spans="1:9" ht="30" customHeight="1" x14ac:dyDescent="0.2">
      <c r="A54" s="32" t="s">
        <v>302</v>
      </c>
      <c r="B54" s="113" t="s">
        <v>303</v>
      </c>
      <c r="C54" s="113"/>
      <c r="D54" s="34">
        <f>SUM(D53,D49,D46,D40,D34,D27,D20,D13)</f>
        <v>99.999999999999986</v>
      </c>
      <c r="E54" s="34">
        <f>SUM(E53,E49,E46,E40,E34,E27,E20,E13)</f>
        <v>100.00000000000001</v>
      </c>
      <c r="F54" s="34">
        <f>SUM(F53,F49,F46,F40,F34,F27,F20,F13)</f>
        <v>100</v>
      </c>
      <c r="G54" s="34">
        <f>SUM(G53,G49,G46,G40,G34,G27,G20,G13)</f>
        <v>100</v>
      </c>
      <c r="H54" s="29">
        <v>54.374000000000002</v>
      </c>
      <c r="I54" s="29">
        <v>93.802999999999997</v>
      </c>
    </row>
    <row r="55" spans="1:9" ht="45.75" customHeight="1" x14ac:dyDescent="0.2">
      <c r="B55" s="114" t="s">
        <v>304</v>
      </c>
      <c r="C55" s="114"/>
      <c r="D55" s="114"/>
      <c r="E55" s="114"/>
      <c r="F55" s="114"/>
      <c r="G55" s="114"/>
      <c r="H55" s="114"/>
      <c r="I55" s="114"/>
    </row>
  </sheetData>
  <sheetProtection sheet="1"/>
  <mergeCells count="10">
    <mergeCell ref="B54:C54"/>
    <mergeCell ref="B55:I55"/>
    <mergeCell ref="H2:I2"/>
    <mergeCell ref="B3:I3"/>
    <mergeCell ref="B4:I4"/>
    <mergeCell ref="B5:I5"/>
    <mergeCell ref="B6:B7"/>
    <mergeCell ref="C6:C7"/>
    <mergeCell ref="D6:G6"/>
    <mergeCell ref="H6:I6"/>
  </mergeCells>
  <pageMargins left="0.70000000000000007" right="0.70000000000000007" top="0.75" bottom="0.75" header="0.51181102362204722" footer="0.51181102362204722"/>
  <pageSetup paperSize="9" firstPageNumber="0" orientation="landscape"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4"/>
  <sheetViews>
    <sheetView topLeftCell="B2" workbookViewId="0">
      <selection activeCell="B2" sqref="B2"/>
    </sheetView>
  </sheetViews>
  <sheetFormatPr defaultRowHeight="12.75" x14ac:dyDescent="0.2"/>
  <cols>
    <col min="1" max="1" width="9" style="37" hidden="1" customWidth="1"/>
    <col min="2" max="2" width="4.6640625" style="11" customWidth="1"/>
    <col min="3" max="3" width="33.5" style="11" customWidth="1"/>
    <col min="4" max="13" width="10.83203125" style="11" customWidth="1"/>
  </cols>
  <sheetData>
    <row r="1" spans="1:13" ht="13.5" hidden="1" customHeight="1" x14ac:dyDescent="0.2">
      <c r="A1" s="37" t="s">
        <v>659</v>
      </c>
      <c r="D1" s="11" t="s">
        <v>1</v>
      </c>
      <c r="E1" s="11" t="s">
        <v>2</v>
      </c>
      <c r="F1" s="11" t="s">
        <v>3</v>
      </c>
      <c r="G1" s="11" t="s">
        <v>199</v>
      </c>
      <c r="H1" s="11" t="s">
        <v>200</v>
      </c>
      <c r="I1" s="11" t="s">
        <v>201</v>
      </c>
      <c r="J1" s="11" t="s">
        <v>305</v>
      </c>
      <c r="K1" s="11" t="s">
        <v>306</v>
      </c>
      <c r="L1" s="11" t="s">
        <v>307</v>
      </c>
      <c r="M1" s="11" t="s">
        <v>308</v>
      </c>
    </row>
    <row r="2" spans="1:13" ht="14.25" customHeight="1" x14ac:dyDescent="0.2">
      <c r="A2" s="37" t="s">
        <v>0</v>
      </c>
      <c r="B2" s="13"/>
      <c r="C2" s="13"/>
      <c r="D2" s="13"/>
      <c r="E2" s="13"/>
      <c r="F2" s="13"/>
      <c r="G2" s="13"/>
      <c r="H2" s="13"/>
      <c r="I2" s="13"/>
      <c r="J2" s="13"/>
      <c r="K2" s="13"/>
      <c r="L2" s="102" t="s">
        <v>309</v>
      </c>
      <c r="M2" s="102"/>
    </row>
    <row r="3" spans="1:13" ht="31.5" customHeight="1" x14ac:dyDescent="0.2">
      <c r="B3" s="120" t="s">
        <v>65</v>
      </c>
      <c r="C3" s="120"/>
      <c r="D3" s="120"/>
      <c r="E3" s="120"/>
      <c r="F3" s="120"/>
      <c r="G3" s="120"/>
      <c r="H3" s="120"/>
      <c r="I3" s="120"/>
      <c r="J3" s="120"/>
      <c r="K3" s="120"/>
      <c r="L3" s="120"/>
      <c r="M3" s="120"/>
    </row>
    <row r="4" spans="1:13" ht="21.75" customHeight="1" x14ac:dyDescent="0.2">
      <c r="A4" s="38" t="s">
        <v>66</v>
      </c>
      <c r="B4" s="121" t="s">
        <v>660</v>
      </c>
      <c r="C4" s="121"/>
      <c r="D4" s="121"/>
      <c r="E4" s="121"/>
      <c r="F4" s="121"/>
      <c r="G4" s="121"/>
      <c r="H4" s="121"/>
      <c r="I4" s="121"/>
      <c r="J4" s="121"/>
      <c r="K4" s="121"/>
      <c r="L4" s="121"/>
      <c r="M4" s="121"/>
    </row>
    <row r="5" spans="1:13" ht="30.75" customHeight="1" x14ac:dyDescent="0.2">
      <c r="B5" s="104" t="s">
        <v>310</v>
      </c>
      <c r="C5" s="104"/>
      <c r="D5" s="104"/>
      <c r="E5" s="104"/>
      <c r="F5" s="104"/>
      <c r="G5" s="104"/>
      <c r="H5" s="104"/>
      <c r="I5" s="104"/>
      <c r="J5" s="104"/>
      <c r="K5" s="104"/>
      <c r="L5" s="104"/>
      <c r="M5" s="104"/>
    </row>
    <row r="6" spans="1:13" ht="48" customHeight="1" x14ac:dyDescent="0.2">
      <c r="A6" s="37" t="s">
        <v>311</v>
      </c>
      <c r="B6" s="122"/>
      <c r="C6" s="122"/>
      <c r="D6" s="123" t="s">
        <v>668</v>
      </c>
      <c r="E6" s="123"/>
      <c r="F6" s="123"/>
      <c r="G6" s="123"/>
      <c r="H6" s="123"/>
      <c r="I6" s="123"/>
      <c r="J6" s="123"/>
      <c r="K6" s="123" t="s">
        <v>312</v>
      </c>
      <c r="L6" s="123"/>
      <c r="M6" s="123"/>
    </row>
    <row r="7" spans="1:13" ht="12" customHeight="1" x14ac:dyDescent="0.2">
      <c r="A7" s="38" t="s">
        <v>71</v>
      </c>
      <c r="B7" s="122"/>
      <c r="C7" s="122"/>
      <c r="D7" s="124" t="s">
        <v>669</v>
      </c>
      <c r="E7" s="124"/>
      <c r="F7" s="124"/>
      <c r="G7" s="124" t="s">
        <v>670</v>
      </c>
      <c r="H7" s="124"/>
      <c r="I7" s="124" t="s">
        <v>671</v>
      </c>
      <c r="J7" s="124"/>
      <c r="K7" s="125" t="s">
        <v>313</v>
      </c>
      <c r="L7" s="125" t="s">
        <v>314</v>
      </c>
      <c r="M7" s="125" t="s">
        <v>315</v>
      </c>
    </row>
    <row r="8" spans="1:13" ht="93" customHeight="1" x14ac:dyDescent="0.2">
      <c r="B8" s="122"/>
      <c r="C8" s="122"/>
      <c r="D8" s="39" t="s">
        <v>316</v>
      </c>
      <c r="E8" s="39" t="s">
        <v>317</v>
      </c>
      <c r="F8" s="39" t="s">
        <v>318</v>
      </c>
      <c r="G8" s="39" t="s">
        <v>319</v>
      </c>
      <c r="H8" s="39" t="s">
        <v>317</v>
      </c>
      <c r="I8" s="39" t="s">
        <v>316</v>
      </c>
      <c r="J8" s="39" t="s">
        <v>317</v>
      </c>
      <c r="K8" s="125"/>
      <c r="L8" s="125"/>
      <c r="M8" s="125"/>
    </row>
    <row r="9" spans="1:13" ht="22.5" customHeight="1" x14ac:dyDescent="0.2">
      <c r="B9" s="126" t="s">
        <v>320</v>
      </c>
      <c r="C9" s="126"/>
      <c r="D9" s="126"/>
      <c r="E9" s="126"/>
      <c r="F9" s="126"/>
      <c r="G9" s="126"/>
      <c r="H9" s="126"/>
      <c r="I9" s="126"/>
      <c r="J9" s="126"/>
      <c r="K9" s="126"/>
      <c r="L9" s="126"/>
      <c r="M9" s="126"/>
    </row>
    <row r="10" spans="1:13" ht="12.95" customHeight="1" x14ac:dyDescent="0.2">
      <c r="A10" s="37" t="s">
        <v>321</v>
      </c>
      <c r="B10" s="40">
        <v>1</v>
      </c>
      <c r="C10" s="41" t="s">
        <v>322</v>
      </c>
      <c r="D10" s="42">
        <v>4.2949999999999999</v>
      </c>
      <c r="E10" s="42">
        <v>0</v>
      </c>
      <c r="F10" s="42">
        <v>76.352999999999994</v>
      </c>
      <c r="G10" s="42">
        <v>4.51</v>
      </c>
      <c r="H10" s="42">
        <v>0</v>
      </c>
      <c r="I10" s="42">
        <v>4.5199999999999996</v>
      </c>
      <c r="J10" s="42">
        <v>0</v>
      </c>
      <c r="K10" s="42">
        <v>3.22</v>
      </c>
      <c r="L10" s="42">
        <v>0</v>
      </c>
      <c r="M10" s="42">
        <v>83.575000000000003</v>
      </c>
    </row>
    <row r="11" spans="1:13" ht="12" customHeight="1" x14ac:dyDescent="0.2">
      <c r="A11" s="37" t="s">
        <v>323</v>
      </c>
      <c r="B11" s="40">
        <v>2</v>
      </c>
      <c r="C11" s="41" t="s">
        <v>324</v>
      </c>
      <c r="D11" s="42">
        <v>3.2959999999999998</v>
      </c>
      <c r="E11" s="42">
        <v>0</v>
      </c>
      <c r="F11" s="42">
        <v>86.134</v>
      </c>
      <c r="G11" s="42">
        <v>3.4820000000000002</v>
      </c>
      <c r="H11" s="42">
        <v>0</v>
      </c>
      <c r="I11" s="42">
        <v>3.49</v>
      </c>
      <c r="J11" s="42">
        <v>0</v>
      </c>
      <c r="K11" s="42">
        <v>1.7509999999999999</v>
      </c>
      <c r="L11" s="42">
        <v>0</v>
      </c>
      <c r="M11" s="42">
        <v>72.22</v>
      </c>
    </row>
    <row r="12" spans="1:13" ht="18" x14ac:dyDescent="0.2">
      <c r="A12" s="37" t="s">
        <v>325</v>
      </c>
      <c r="B12" s="40">
        <v>3</v>
      </c>
      <c r="C12" s="41" t="s">
        <v>326</v>
      </c>
      <c r="D12" s="42">
        <v>3.101</v>
      </c>
      <c r="E12" s="42">
        <v>0</v>
      </c>
      <c r="F12" s="42">
        <v>78.933999999999997</v>
      </c>
      <c r="G12" s="42">
        <v>2.2730000000000001</v>
      </c>
      <c r="H12" s="42">
        <v>0</v>
      </c>
      <c r="I12" s="42">
        <v>2.278</v>
      </c>
      <c r="J12" s="42">
        <v>0</v>
      </c>
      <c r="K12" s="42">
        <v>3.1190000000000002</v>
      </c>
      <c r="L12" s="42">
        <v>0</v>
      </c>
      <c r="M12" s="42">
        <v>84.381</v>
      </c>
    </row>
    <row r="13" spans="1:13" ht="24.95" customHeight="1" x14ac:dyDescent="0.2">
      <c r="A13" s="37" t="s">
        <v>327</v>
      </c>
      <c r="B13" s="40">
        <v>4</v>
      </c>
      <c r="C13" s="41" t="s">
        <v>328</v>
      </c>
      <c r="D13" s="42">
        <v>0.80800000000000005</v>
      </c>
      <c r="E13" s="42">
        <v>0</v>
      </c>
      <c r="F13" s="42">
        <v>42.673000000000002</v>
      </c>
      <c r="G13" s="42">
        <v>0.70299999999999996</v>
      </c>
      <c r="H13" s="42">
        <v>0</v>
      </c>
      <c r="I13" s="42">
        <v>0.70499999999999996</v>
      </c>
      <c r="J13" s="42">
        <v>0</v>
      </c>
      <c r="K13" s="42">
        <v>0.83799999999999997</v>
      </c>
      <c r="L13" s="42">
        <v>0</v>
      </c>
      <c r="M13" s="42">
        <v>48.244</v>
      </c>
    </row>
    <row r="14" spans="1:13" ht="24.95" customHeight="1" x14ac:dyDescent="0.2">
      <c r="A14" s="37" t="s">
        <v>329</v>
      </c>
      <c r="B14" s="40">
        <v>5</v>
      </c>
      <c r="C14" s="41" t="s">
        <v>330</v>
      </c>
      <c r="D14" s="42">
        <v>4.8120000000000003</v>
      </c>
      <c r="E14" s="42">
        <v>0</v>
      </c>
      <c r="F14" s="42">
        <v>44.9</v>
      </c>
      <c r="G14" s="42">
        <v>4.2869999999999999</v>
      </c>
      <c r="H14" s="42">
        <v>0</v>
      </c>
      <c r="I14" s="42">
        <v>4.2969999999999997</v>
      </c>
      <c r="J14" s="42">
        <v>0</v>
      </c>
      <c r="K14" s="42">
        <v>6.4660000000000002</v>
      </c>
      <c r="L14" s="42">
        <v>6.516</v>
      </c>
      <c r="M14" s="42">
        <v>70.137</v>
      </c>
    </row>
    <row r="15" spans="1:13" ht="12" customHeight="1" x14ac:dyDescent="0.2">
      <c r="A15" s="37" t="s">
        <v>331</v>
      </c>
      <c r="B15" s="40">
        <v>6</v>
      </c>
      <c r="C15" s="41" t="s">
        <v>332</v>
      </c>
      <c r="D15" s="42">
        <v>1.306</v>
      </c>
      <c r="E15" s="42">
        <v>0</v>
      </c>
      <c r="F15" s="42">
        <v>80.004000000000005</v>
      </c>
      <c r="G15" s="42">
        <v>1.371</v>
      </c>
      <c r="H15" s="42">
        <v>0</v>
      </c>
      <c r="I15" s="42">
        <v>1.3740000000000001</v>
      </c>
      <c r="J15" s="42">
        <v>0</v>
      </c>
      <c r="K15" s="42">
        <v>1.41</v>
      </c>
      <c r="L15" s="42">
        <v>0</v>
      </c>
      <c r="M15" s="42">
        <v>88.909000000000006</v>
      </c>
    </row>
    <row r="16" spans="1:13" ht="18" x14ac:dyDescent="0.2">
      <c r="A16" s="37" t="s">
        <v>333</v>
      </c>
      <c r="B16" s="40">
        <v>7</v>
      </c>
      <c r="C16" s="41" t="s">
        <v>334</v>
      </c>
      <c r="D16" s="42">
        <v>1.266</v>
      </c>
      <c r="E16" s="42">
        <v>0</v>
      </c>
      <c r="F16" s="42">
        <v>95.74</v>
      </c>
      <c r="G16" s="42">
        <v>1.329</v>
      </c>
      <c r="H16" s="42">
        <v>0</v>
      </c>
      <c r="I16" s="42">
        <v>1.3320000000000001</v>
      </c>
      <c r="J16" s="42">
        <v>0</v>
      </c>
      <c r="K16" s="42">
        <v>0.98399999999999999</v>
      </c>
      <c r="L16" s="42">
        <v>0</v>
      </c>
      <c r="M16" s="42">
        <v>94.09</v>
      </c>
    </row>
    <row r="17" spans="1:13" ht="12" customHeight="1" x14ac:dyDescent="0.2">
      <c r="A17" s="37" t="s">
        <v>335</v>
      </c>
      <c r="B17" s="40">
        <v>8</v>
      </c>
      <c r="C17" s="41" t="s">
        <v>336</v>
      </c>
      <c r="D17" s="42">
        <v>0.104</v>
      </c>
      <c r="E17" s="42">
        <v>0</v>
      </c>
      <c r="F17" s="42">
        <v>100</v>
      </c>
      <c r="G17" s="42">
        <v>0.109</v>
      </c>
      <c r="H17" s="42">
        <v>0</v>
      </c>
      <c r="I17" s="42">
        <v>0.11</v>
      </c>
      <c r="J17" s="42">
        <v>0</v>
      </c>
      <c r="K17" s="42">
        <v>0.67900000000000005</v>
      </c>
      <c r="L17" s="42">
        <v>0</v>
      </c>
      <c r="M17" s="42">
        <v>0</v>
      </c>
    </row>
    <row r="18" spans="1:13" ht="24.95" customHeight="1" x14ac:dyDescent="0.2">
      <c r="A18" s="37" t="s">
        <v>337</v>
      </c>
      <c r="B18" s="40">
        <v>9</v>
      </c>
      <c r="C18" s="41" t="s">
        <v>338</v>
      </c>
      <c r="D18" s="42">
        <v>0</v>
      </c>
      <c r="E18" s="42">
        <v>0</v>
      </c>
      <c r="F18" s="42">
        <v>0</v>
      </c>
      <c r="G18" s="42">
        <v>0</v>
      </c>
      <c r="H18" s="42">
        <v>0</v>
      </c>
      <c r="I18" s="42">
        <v>0</v>
      </c>
      <c r="J18" s="42">
        <v>0</v>
      </c>
      <c r="K18" s="42">
        <v>0</v>
      </c>
      <c r="L18" s="42">
        <v>0</v>
      </c>
      <c r="M18" s="42">
        <v>0</v>
      </c>
    </row>
    <row r="19" spans="1:13" ht="12" customHeight="1" x14ac:dyDescent="0.2">
      <c r="A19" s="37" t="s">
        <v>339</v>
      </c>
      <c r="B19" s="43">
        <v>10</v>
      </c>
      <c r="C19" s="41" t="s">
        <v>340</v>
      </c>
      <c r="D19" s="42">
        <v>0.77700000000000002</v>
      </c>
      <c r="E19" s="42">
        <v>0</v>
      </c>
      <c r="F19" s="42">
        <v>98.462000000000003</v>
      </c>
      <c r="G19" s="42">
        <v>0.81599999999999995</v>
      </c>
      <c r="H19" s="42">
        <v>0</v>
      </c>
      <c r="I19" s="42">
        <v>0.81799999999999995</v>
      </c>
      <c r="J19" s="42">
        <v>0</v>
      </c>
      <c r="K19" s="42">
        <v>0.39200000000000002</v>
      </c>
      <c r="L19" s="42">
        <v>0</v>
      </c>
      <c r="M19" s="42">
        <v>94.957999999999998</v>
      </c>
    </row>
    <row r="20" spans="1:13" ht="12" customHeight="1" x14ac:dyDescent="0.2">
      <c r="A20" s="37" t="s">
        <v>341</v>
      </c>
      <c r="B20" s="43">
        <v>11</v>
      </c>
      <c r="C20" s="41" t="s">
        <v>342</v>
      </c>
      <c r="D20" s="42">
        <v>3.4969999999999999</v>
      </c>
      <c r="E20" s="42">
        <v>0</v>
      </c>
      <c r="F20" s="42">
        <v>48.271000000000001</v>
      </c>
      <c r="G20" s="42">
        <v>3.6720000000000002</v>
      </c>
      <c r="H20" s="42">
        <v>0</v>
      </c>
      <c r="I20" s="42">
        <v>3.68</v>
      </c>
      <c r="J20" s="42">
        <v>0</v>
      </c>
      <c r="K20" s="42">
        <v>4.6950000000000003</v>
      </c>
      <c r="L20" s="42">
        <v>5.59</v>
      </c>
      <c r="M20" s="42">
        <v>83.515000000000001</v>
      </c>
    </row>
    <row r="21" spans="1:13" ht="30.75" customHeight="1" x14ac:dyDescent="0.2">
      <c r="A21" s="44" t="s">
        <v>343</v>
      </c>
      <c r="B21" s="127" t="s">
        <v>344</v>
      </c>
      <c r="C21" s="127"/>
      <c r="D21" s="45">
        <f>SUM(D10:D20)</f>
        <v>23.262</v>
      </c>
      <c r="E21" s="45">
        <f>SUM(E10:E20)</f>
        <v>0</v>
      </c>
      <c r="F21" s="46">
        <v>62.73</v>
      </c>
      <c r="G21" s="45">
        <f t="shared" ref="G21:L21" si="0">SUM(G10:G20)</f>
        <v>22.552</v>
      </c>
      <c r="H21" s="45">
        <f t="shared" si="0"/>
        <v>0</v>
      </c>
      <c r="I21" s="45">
        <f t="shared" si="0"/>
        <v>22.603999999999999</v>
      </c>
      <c r="J21" s="45">
        <f t="shared" si="0"/>
        <v>0</v>
      </c>
      <c r="K21" s="45">
        <f t="shared" si="0"/>
        <v>23.553999999999995</v>
      </c>
      <c r="L21" s="45">
        <f t="shared" si="0"/>
        <v>12.106</v>
      </c>
      <c r="M21" s="46">
        <v>75.863</v>
      </c>
    </row>
    <row r="22" spans="1:13" ht="20.25" customHeight="1" x14ac:dyDescent="0.2">
      <c r="A22" s="44"/>
      <c r="B22" s="128" t="s">
        <v>345</v>
      </c>
      <c r="C22" s="128"/>
      <c r="D22" s="128"/>
      <c r="E22" s="128"/>
      <c r="F22" s="128"/>
      <c r="G22" s="128"/>
      <c r="H22" s="128"/>
      <c r="I22" s="128"/>
      <c r="J22" s="128"/>
      <c r="K22" s="128"/>
      <c r="L22" s="128"/>
      <c r="M22" s="128"/>
    </row>
    <row r="23" spans="1:13" ht="12.95" customHeight="1" x14ac:dyDescent="0.2">
      <c r="A23" s="44" t="s">
        <v>346</v>
      </c>
      <c r="B23" s="40">
        <v>1</v>
      </c>
      <c r="C23" s="41" t="s">
        <v>347</v>
      </c>
      <c r="D23" s="46">
        <v>0</v>
      </c>
      <c r="E23" s="46">
        <v>0</v>
      </c>
      <c r="F23" s="46">
        <v>0</v>
      </c>
      <c r="G23" s="46">
        <v>0</v>
      </c>
      <c r="H23" s="46">
        <v>0</v>
      </c>
      <c r="I23" s="46">
        <v>0</v>
      </c>
      <c r="J23" s="46">
        <v>0</v>
      </c>
      <c r="K23" s="46">
        <v>0</v>
      </c>
      <c r="L23" s="46">
        <v>0</v>
      </c>
      <c r="M23" s="46">
        <v>0</v>
      </c>
    </row>
    <row r="24" spans="1:13" ht="12" customHeight="1" x14ac:dyDescent="0.2">
      <c r="A24" s="44" t="s">
        <v>348</v>
      </c>
      <c r="B24" s="40">
        <v>2</v>
      </c>
      <c r="C24" s="41" t="s">
        <v>349</v>
      </c>
      <c r="D24" s="46">
        <v>0</v>
      </c>
      <c r="E24" s="46">
        <v>0</v>
      </c>
      <c r="F24" s="46">
        <v>0</v>
      </c>
      <c r="G24" s="46">
        <v>0</v>
      </c>
      <c r="H24" s="46">
        <v>0</v>
      </c>
      <c r="I24" s="46">
        <v>0</v>
      </c>
      <c r="J24" s="46">
        <v>0</v>
      </c>
      <c r="K24" s="46">
        <v>0</v>
      </c>
      <c r="L24" s="46">
        <v>0</v>
      </c>
      <c r="M24" s="46">
        <v>0</v>
      </c>
    </row>
    <row r="25" spans="1:13" ht="21.95" customHeight="1" x14ac:dyDescent="0.2">
      <c r="A25" s="44" t="s">
        <v>350</v>
      </c>
      <c r="B25" s="129" t="s">
        <v>351</v>
      </c>
      <c r="C25" s="129"/>
      <c r="D25" s="45">
        <f>SUM(D23:D24)</f>
        <v>0</v>
      </c>
      <c r="E25" s="45">
        <f>SUM(E23:E24)</f>
        <v>0</v>
      </c>
      <c r="F25" s="46">
        <v>0</v>
      </c>
      <c r="G25" s="45">
        <f t="shared" ref="G25:L25" si="1">SUM(G23:G24)</f>
        <v>0</v>
      </c>
      <c r="H25" s="45">
        <f t="shared" si="1"/>
        <v>0</v>
      </c>
      <c r="I25" s="45">
        <f t="shared" si="1"/>
        <v>0</v>
      </c>
      <c r="J25" s="45">
        <f t="shared" si="1"/>
        <v>0</v>
      </c>
      <c r="K25" s="45">
        <f t="shared" si="1"/>
        <v>0</v>
      </c>
      <c r="L25" s="45">
        <f t="shared" si="1"/>
        <v>0</v>
      </c>
      <c r="M25" s="46">
        <v>0</v>
      </c>
    </row>
    <row r="26" spans="1:13" ht="18.75" customHeight="1" x14ac:dyDescent="0.2">
      <c r="A26" s="44"/>
      <c r="B26" s="128" t="s">
        <v>352</v>
      </c>
      <c r="C26" s="128"/>
      <c r="D26" s="128"/>
      <c r="E26" s="128"/>
      <c r="F26" s="128"/>
      <c r="G26" s="128"/>
      <c r="H26" s="128"/>
      <c r="I26" s="128"/>
      <c r="J26" s="128"/>
      <c r="K26" s="128"/>
      <c r="L26" s="128"/>
      <c r="M26" s="128"/>
    </row>
    <row r="27" spans="1:13" ht="12.95" customHeight="1" x14ac:dyDescent="0.2">
      <c r="A27" s="44" t="s">
        <v>353</v>
      </c>
      <c r="B27" s="40">
        <v>1</v>
      </c>
      <c r="C27" s="41" t="s">
        <v>354</v>
      </c>
      <c r="D27" s="46">
        <v>0.22500000000000001</v>
      </c>
      <c r="E27" s="46">
        <v>0</v>
      </c>
      <c r="F27" s="46">
        <v>58.063000000000002</v>
      </c>
      <c r="G27" s="46">
        <v>0.23699999999999999</v>
      </c>
      <c r="H27" s="46">
        <v>0</v>
      </c>
      <c r="I27" s="46">
        <v>0.23699999999999999</v>
      </c>
      <c r="J27" s="46">
        <v>0</v>
      </c>
      <c r="K27" s="46">
        <v>0.435</v>
      </c>
      <c r="L27" s="46">
        <v>0</v>
      </c>
      <c r="M27" s="46">
        <v>91.563999999999993</v>
      </c>
    </row>
    <row r="28" spans="1:13" ht="18" x14ac:dyDescent="0.2">
      <c r="A28" s="44" t="s">
        <v>355</v>
      </c>
      <c r="B28" s="40">
        <v>2</v>
      </c>
      <c r="C28" s="41" t="s">
        <v>356</v>
      </c>
      <c r="D28" s="46">
        <v>1.2490000000000001</v>
      </c>
      <c r="E28" s="46">
        <v>0</v>
      </c>
      <c r="F28" s="46">
        <v>100</v>
      </c>
      <c r="G28" s="46">
        <v>1.3109999999999999</v>
      </c>
      <c r="H28" s="46">
        <v>0</v>
      </c>
      <c r="I28" s="46">
        <v>1.3140000000000001</v>
      </c>
      <c r="J28" s="46">
        <v>0</v>
      </c>
      <c r="K28" s="46">
        <v>0</v>
      </c>
      <c r="L28" s="46">
        <v>0</v>
      </c>
      <c r="M28" s="46">
        <v>59.999000000000002</v>
      </c>
    </row>
    <row r="29" spans="1:13" ht="20.25" customHeight="1" x14ac:dyDescent="0.2">
      <c r="A29" s="44" t="s">
        <v>357</v>
      </c>
      <c r="B29" s="130" t="s">
        <v>358</v>
      </c>
      <c r="C29" s="130"/>
      <c r="D29" s="45">
        <f>SUM(D27:D28)</f>
        <v>1.4740000000000002</v>
      </c>
      <c r="E29" s="45">
        <f>SUM(E27:E28)</f>
        <v>0</v>
      </c>
      <c r="F29" s="46">
        <v>90.052000000000007</v>
      </c>
      <c r="G29" s="45">
        <f t="shared" ref="G29:L29" si="2">SUM(G27:G28)</f>
        <v>1.548</v>
      </c>
      <c r="H29" s="45">
        <f t="shared" si="2"/>
        <v>0</v>
      </c>
      <c r="I29" s="45">
        <f t="shared" si="2"/>
        <v>1.5510000000000002</v>
      </c>
      <c r="J29" s="45">
        <f t="shared" si="2"/>
        <v>0</v>
      </c>
      <c r="K29" s="45">
        <f t="shared" si="2"/>
        <v>0.435</v>
      </c>
      <c r="L29" s="45">
        <f t="shared" si="2"/>
        <v>0</v>
      </c>
      <c r="M29" s="46">
        <v>88.616</v>
      </c>
    </row>
    <row r="30" spans="1:13" ht="18" customHeight="1" x14ac:dyDescent="0.2">
      <c r="A30" s="44"/>
      <c r="B30" s="128" t="s">
        <v>359</v>
      </c>
      <c r="C30" s="128"/>
      <c r="D30" s="128"/>
      <c r="E30" s="128"/>
      <c r="F30" s="128"/>
      <c r="G30" s="128"/>
      <c r="H30" s="128"/>
      <c r="I30" s="128"/>
      <c r="J30" s="128"/>
      <c r="K30" s="128"/>
      <c r="L30" s="128"/>
      <c r="M30" s="128"/>
    </row>
    <row r="31" spans="1:13" ht="12.95" customHeight="1" x14ac:dyDescent="0.2">
      <c r="A31" s="44" t="s">
        <v>360</v>
      </c>
      <c r="B31" s="40">
        <v>1</v>
      </c>
      <c r="C31" s="41" t="s">
        <v>361</v>
      </c>
      <c r="D31" s="46">
        <v>1.2589999999999999</v>
      </c>
      <c r="E31" s="46">
        <v>0</v>
      </c>
      <c r="F31" s="46">
        <v>53.960999999999999</v>
      </c>
      <c r="G31" s="46">
        <v>1.3220000000000001</v>
      </c>
      <c r="H31" s="46">
        <v>0</v>
      </c>
      <c r="I31" s="46">
        <v>1.325</v>
      </c>
      <c r="J31" s="46">
        <v>0</v>
      </c>
      <c r="K31" s="46">
        <v>2.6970000000000001</v>
      </c>
      <c r="L31" s="46">
        <v>1.857</v>
      </c>
      <c r="M31" s="46">
        <v>83.52</v>
      </c>
    </row>
    <row r="32" spans="1:13" ht="24.95" customHeight="1" x14ac:dyDescent="0.2">
      <c r="A32" s="44" t="s">
        <v>362</v>
      </c>
      <c r="B32" s="40">
        <v>2</v>
      </c>
      <c r="C32" s="41" t="s">
        <v>363</v>
      </c>
      <c r="D32" s="46">
        <v>1.323</v>
      </c>
      <c r="E32" s="46">
        <v>0</v>
      </c>
      <c r="F32" s="46">
        <v>86.418999999999997</v>
      </c>
      <c r="G32" s="46">
        <v>1.389</v>
      </c>
      <c r="H32" s="46">
        <v>0</v>
      </c>
      <c r="I32" s="46">
        <v>1.3919999999999999</v>
      </c>
      <c r="J32" s="46">
        <v>0</v>
      </c>
      <c r="K32" s="46">
        <v>1.147</v>
      </c>
      <c r="L32" s="46">
        <v>0</v>
      </c>
      <c r="M32" s="46">
        <v>95.84</v>
      </c>
    </row>
    <row r="33" spans="1:13" ht="12" customHeight="1" x14ac:dyDescent="0.2">
      <c r="A33" s="44" t="s">
        <v>364</v>
      </c>
      <c r="B33" s="40">
        <v>4</v>
      </c>
      <c r="C33" s="41" t="s">
        <v>365</v>
      </c>
      <c r="D33" s="46">
        <v>5.7000000000000002E-2</v>
      </c>
      <c r="E33" s="46">
        <v>0</v>
      </c>
      <c r="F33" s="46">
        <v>98.968000000000004</v>
      </c>
      <c r="G33" s="46">
        <v>5.8999999999999997E-2</v>
      </c>
      <c r="H33" s="46">
        <v>0</v>
      </c>
      <c r="I33" s="46">
        <v>0.06</v>
      </c>
      <c r="J33" s="46">
        <v>0</v>
      </c>
      <c r="K33" s="46">
        <v>0.02</v>
      </c>
      <c r="L33" s="46">
        <v>0</v>
      </c>
      <c r="M33" s="46">
        <v>94.686000000000007</v>
      </c>
    </row>
    <row r="34" spans="1:13" ht="12" customHeight="1" x14ac:dyDescent="0.2">
      <c r="A34" s="44" t="s">
        <v>366</v>
      </c>
      <c r="B34" s="40">
        <v>5</v>
      </c>
      <c r="C34" s="41" t="s">
        <v>367</v>
      </c>
      <c r="D34" s="46">
        <v>0</v>
      </c>
      <c r="E34" s="46">
        <v>0</v>
      </c>
      <c r="F34" s="46">
        <v>0</v>
      </c>
      <c r="G34" s="46">
        <v>0</v>
      </c>
      <c r="H34" s="46">
        <v>0</v>
      </c>
      <c r="I34" s="46">
        <v>0</v>
      </c>
      <c r="J34" s="46">
        <v>0</v>
      </c>
      <c r="K34" s="46">
        <v>0</v>
      </c>
      <c r="L34" s="46">
        <v>0</v>
      </c>
      <c r="M34" s="46">
        <v>0</v>
      </c>
    </row>
    <row r="35" spans="1:13" ht="12" customHeight="1" x14ac:dyDescent="0.2">
      <c r="A35" s="44" t="s">
        <v>368</v>
      </c>
      <c r="B35" s="40">
        <v>6</v>
      </c>
      <c r="C35" s="41" t="s">
        <v>369</v>
      </c>
      <c r="D35" s="46">
        <v>5.1260000000000003</v>
      </c>
      <c r="E35" s="46">
        <v>0</v>
      </c>
      <c r="F35" s="46">
        <v>51.37</v>
      </c>
      <c r="G35" s="46">
        <v>5.3819999999999997</v>
      </c>
      <c r="H35" s="46">
        <v>0</v>
      </c>
      <c r="I35" s="46">
        <v>5.3940000000000001</v>
      </c>
      <c r="J35" s="46">
        <v>0</v>
      </c>
      <c r="K35" s="46">
        <v>5.92</v>
      </c>
      <c r="L35" s="46">
        <v>0</v>
      </c>
      <c r="M35" s="46">
        <v>71.569999999999993</v>
      </c>
    </row>
    <row r="36" spans="1:13" ht="12" customHeight="1" x14ac:dyDescent="0.2">
      <c r="A36" s="44" t="s">
        <v>370</v>
      </c>
      <c r="B36" s="40">
        <v>7</v>
      </c>
      <c r="C36" s="41" t="s">
        <v>371</v>
      </c>
      <c r="D36" s="46">
        <v>0.104</v>
      </c>
      <c r="E36" s="46">
        <v>0</v>
      </c>
      <c r="F36" s="46">
        <v>100</v>
      </c>
      <c r="G36" s="46">
        <v>0.109</v>
      </c>
      <c r="H36" s="46">
        <v>0</v>
      </c>
      <c r="I36" s="46">
        <v>0.11</v>
      </c>
      <c r="J36" s="46">
        <v>0</v>
      </c>
      <c r="K36" s="46">
        <v>0.14099999999999999</v>
      </c>
      <c r="L36" s="46">
        <v>0</v>
      </c>
      <c r="M36" s="46">
        <v>79.953999999999994</v>
      </c>
    </row>
    <row r="37" spans="1:13" ht="28.5" customHeight="1" x14ac:dyDescent="0.2">
      <c r="A37" s="44" t="s">
        <v>372</v>
      </c>
      <c r="B37" s="131" t="s">
        <v>373</v>
      </c>
      <c r="C37" s="131"/>
      <c r="D37" s="45">
        <f>SUM(D31:D36)</f>
        <v>7.8690000000000007</v>
      </c>
      <c r="E37" s="45">
        <f>SUM(E31:E36)</f>
        <v>0</v>
      </c>
      <c r="F37" s="46">
        <v>56.189</v>
      </c>
      <c r="G37" s="45">
        <f t="shared" ref="G37:L37" si="3">SUM(G31:G36)</f>
        <v>8.261000000000001</v>
      </c>
      <c r="H37" s="45">
        <f t="shared" si="3"/>
        <v>0</v>
      </c>
      <c r="I37" s="45">
        <f t="shared" si="3"/>
        <v>8.2809999999999988</v>
      </c>
      <c r="J37" s="45">
        <f t="shared" si="3"/>
        <v>0</v>
      </c>
      <c r="K37" s="45">
        <f t="shared" si="3"/>
        <v>9.9250000000000007</v>
      </c>
      <c r="L37" s="45">
        <f t="shared" si="3"/>
        <v>1.857</v>
      </c>
      <c r="M37" s="46">
        <v>77.460999999999999</v>
      </c>
    </row>
    <row r="38" spans="1:13" ht="19.5" customHeight="1" x14ac:dyDescent="0.2">
      <c r="A38" s="44"/>
      <c r="B38" s="128" t="s">
        <v>374</v>
      </c>
      <c r="C38" s="128"/>
      <c r="D38" s="128"/>
      <c r="E38" s="128"/>
      <c r="F38" s="128"/>
      <c r="G38" s="128"/>
      <c r="H38" s="128"/>
      <c r="I38" s="128"/>
      <c r="J38" s="128"/>
      <c r="K38" s="128"/>
      <c r="L38" s="128"/>
      <c r="M38" s="128"/>
    </row>
    <row r="39" spans="1:13" ht="24.95" customHeight="1" x14ac:dyDescent="0.2">
      <c r="A39" s="44" t="s">
        <v>375</v>
      </c>
      <c r="B39" s="40">
        <v>1</v>
      </c>
      <c r="C39" s="41" t="s">
        <v>376</v>
      </c>
      <c r="D39" s="46">
        <v>0</v>
      </c>
      <c r="E39" s="46">
        <v>0</v>
      </c>
      <c r="F39" s="46">
        <v>0</v>
      </c>
      <c r="G39" s="46">
        <v>0</v>
      </c>
      <c r="H39" s="46">
        <v>0</v>
      </c>
      <c r="I39" s="46">
        <v>0</v>
      </c>
      <c r="J39" s="46">
        <v>0</v>
      </c>
      <c r="K39" s="46">
        <v>0</v>
      </c>
      <c r="L39" s="46">
        <v>0</v>
      </c>
      <c r="M39" s="46">
        <v>0</v>
      </c>
    </row>
    <row r="40" spans="1:13" ht="24.95" customHeight="1" x14ac:dyDescent="0.2">
      <c r="A40" s="44" t="s">
        <v>377</v>
      </c>
      <c r="B40" s="40">
        <v>2</v>
      </c>
      <c r="C40" s="41" t="s">
        <v>378</v>
      </c>
      <c r="D40" s="46">
        <v>0.44400000000000001</v>
      </c>
      <c r="E40" s="46">
        <v>0</v>
      </c>
      <c r="F40" s="46">
        <v>22.928999999999998</v>
      </c>
      <c r="G40" s="46">
        <v>0.46600000000000003</v>
      </c>
      <c r="H40" s="46">
        <v>0</v>
      </c>
      <c r="I40" s="46">
        <v>0.46700000000000003</v>
      </c>
      <c r="J40" s="46">
        <v>0</v>
      </c>
      <c r="K40" s="46">
        <v>2.1890000000000001</v>
      </c>
      <c r="L40" s="46">
        <v>4.726</v>
      </c>
      <c r="M40" s="46">
        <v>74.436999999999998</v>
      </c>
    </row>
    <row r="41" spans="1:13" ht="27" customHeight="1" x14ac:dyDescent="0.2">
      <c r="A41" s="44" t="s">
        <v>379</v>
      </c>
      <c r="B41" s="132" t="s">
        <v>380</v>
      </c>
      <c r="C41" s="132"/>
      <c r="D41" s="45">
        <f>SUM(D39:D40)</f>
        <v>0.44400000000000001</v>
      </c>
      <c r="E41" s="45">
        <f>SUM(E39:E40)</f>
        <v>0</v>
      </c>
      <c r="F41" s="46">
        <v>22.928999999999998</v>
      </c>
      <c r="G41" s="45">
        <f t="shared" ref="G41:L41" si="4">SUM(G39:G40)</f>
        <v>0.46600000000000003</v>
      </c>
      <c r="H41" s="45">
        <f t="shared" si="4"/>
        <v>0</v>
      </c>
      <c r="I41" s="45">
        <f t="shared" si="4"/>
        <v>0.46700000000000003</v>
      </c>
      <c r="J41" s="45">
        <f t="shared" si="4"/>
        <v>0</v>
      </c>
      <c r="K41" s="45">
        <f t="shared" si="4"/>
        <v>2.1890000000000001</v>
      </c>
      <c r="L41" s="45">
        <f t="shared" si="4"/>
        <v>4.726</v>
      </c>
      <c r="M41" s="46">
        <v>74.436999999999998</v>
      </c>
    </row>
    <row r="42" spans="1:13" ht="18.75" customHeight="1" x14ac:dyDescent="0.2">
      <c r="A42" s="44"/>
      <c r="B42" s="128" t="s">
        <v>381</v>
      </c>
      <c r="C42" s="128"/>
      <c r="D42" s="128"/>
      <c r="E42" s="128"/>
      <c r="F42" s="128"/>
      <c r="G42" s="128"/>
      <c r="H42" s="128"/>
      <c r="I42" s="128"/>
      <c r="J42" s="128"/>
      <c r="K42" s="128"/>
      <c r="L42" s="128"/>
      <c r="M42" s="128"/>
    </row>
    <row r="43" spans="1:13" x14ac:dyDescent="0.2">
      <c r="A43" s="44" t="s">
        <v>382</v>
      </c>
      <c r="B43" s="40">
        <v>1</v>
      </c>
      <c r="C43" s="41" t="s">
        <v>383</v>
      </c>
      <c r="D43" s="46">
        <v>5.1999999999999998E-2</v>
      </c>
      <c r="E43" s="46">
        <v>0</v>
      </c>
      <c r="F43" s="46">
        <v>2.6509999999999998</v>
      </c>
      <c r="G43" s="46">
        <v>5.5E-2</v>
      </c>
      <c r="H43" s="46">
        <v>0</v>
      </c>
      <c r="I43" s="46">
        <v>5.5E-2</v>
      </c>
      <c r="J43" s="46">
        <v>0</v>
      </c>
      <c r="K43" s="46">
        <v>2.6850000000000001</v>
      </c>
      <c r="L43" s="46">
        <v>4.2789999999999999</v>
      </c>
      <c r="M43" s="46">
        <v>72.081000000000003</v>
      </c>
    </row>
    <row r="44" spans="1:13" x14ac:dyDescent="0.2">
      <c r="A44" s="44" t="s">
        <v>384</v>
      </c>
      <c r="B44" s="40">
        <v>2</v>
      </c>
      <c r="C44" s="41" t="s">
        <v>385</v>
      </c>
      <c r="D44" s="46">
        <v>0</v>
      </c>
      <c r="E44" s="46">
        <v>0</v>
      </c>
      <c r="F44" s="46">
        <v>0</v>
      </c>
      <c r="G44" s="46">
        <v>0</v>
      </c>
      <c r="H44" s="46">
        <v>0</v>
      </c>
      <c r="I44" s="46">
        <v>0</v>
      </c>
      <c r="J44" s="46">
        <v>0</v>
      </c>
      <c r="K44" s="46">
        <v>0.185</v>
      </c>
      <c r="L44" s="46">
        <v>0</v>
      </c>
      <c r="M44" s="46">
        <v>66.691000000000003</v>
      </c>
    </row>
    <row r="45" spans="1:13" ht="28.5" customHeight="1" x14ac:dyDescent="0.2">
      <c r="A45" s="44" t="s">
        <v>386</v>
      </c>
      <c r="B45" s="127" t="s">
        <v>387</v>
      </c>
      <c r="C45" s="127"/>
      <c r="D45" s="45">
        <f>SUM(D43:D44)</f>
        <v>5.1999999999999998E-2</v>
      </c>
      <c r="E45" s="45">
        <f>SUM(E43:E44)</f>
        <v>0</v>
      </c>
      <c r="F45" s="46">
        <v>2.5390000000000001</v>
      </c>
      <c r="G45" s="45">
        <f t="shared" ref="G45:L45" si="5">SUM(G43:G44)</f>
        <v>5.5E-2</v>
      </c>
      <c r="H45" s="45">
        <f t="shared" si="5"/>
        <v>0</v>
      </c>
      <c r="I45" s="45">
        <f t="shared" si="5"/>
        <v>5.5E-2</v>
      </c>
      <c r="J45" s="45">
        <f t="shared" si="5"/>
        <v>0</v>
      </c>
      <c r="K45" s="45">
        <f t="shared" si="5"/>
        <v>2.87</v>
      </c>
      <c r="L45" s="45">
        <f t="shared" si="5"/>
        <v>4.2789999999999999</v>
      </c>
      <c r="M45" s="46">
        <v>71.62</v>
      </c>
    </row>
    <row r="46" spans="1:13" ht="18.75" customHeight="1" x14ac:dyDescent="0.2">
      <c r="A46" s="44"/>
      <c r="B46" s="133" t="s">
        <v>388</v>
      </c>
      <c r="C46" s="133"/>
      <c r="D46" s="133"/>
      <c r="E46" s="133"/>
      <c r="F46" s="133"/>
      <c r="G46" s="133"/>
      <c r="H46" s="133"/>
      <c r="I46" s="133"/>
      <c r="J46" s="133"/>
      <c r="K46" s="133"/>
      <c r="L46" s="133"/>
      <c r="M46" s="133"/>
    </row>
    <row r="47" spans="1:13" ht="18" x14ac:dyDescent="0.2">
      <c r="A47" s="44" t="s">
        <v>389</v>
      </c>
      <c r="B47" s="40">
        <v>1</v>
      </c>
      <c r="C47" s="41" t="s">
        <v>390</v>
      </c>
      <c r="D47" s="46">
        <v>0</v>
      </c>
      <c r="E47" s="46">
        <v>0</v>
      </c>
      <c r="F47" s="46">
        <v>0</v>
      </c>
      <c r="G47" s="46">
        <v>0</v>
      </c>
      <c r="H47" s="46">
        <v>0</v>
      </c>
      <c r="I47" s="46">
        <v>0</v>
      </c>
      <c r="J47" s="46">
        <v>0</v>
      </c>
      <c r="K47" s="46">
        <v>0</v>
      </c>
      <c r="L47" s="46">
        <v>0</v>
      </c>
      <c r="M47" s="46">
        <v>0</v>
      </c>
    </row>
    <row r="48" spans="1:13" ht="12.75" customHeight="1" x14ac:dyDescent="0.2">
      <c r="A48" s="44" t="s">
        <v>391</v>
      </c>
      <c r="B48" s="134" t="s">
        <v>392</v>
      </c>
      <c r="C48" s="134"/>
      <c r="D48" s="45">
        <f>D47</f>
        <v>0</v>
      </c>
      <c r="E48" s="45">
        <f>E47</f>
        <v>0</v>
      </c>
      <c r="F48" s="46">
        <v>0</v>
      </c>
      <c r="G48" s="45">
        <f t="shared" ref="G48:L48" si="6">G47</f>
        <v>0</v>
      </c>
      <c r="H48" s="45">
        <f t="shared" si="6"/>
        <v>0</v>
      </c>
      <c r="I48" s="45">
        <f t="shared" si="6"/>
        <v>0</v>
      </c>
      <c r="J48" s="45">
        <f t="shared" si="6"/>
        <v>0</v>
      </c>
      <c r="K48" s="45">
        <f t="shared" si="6"/>
        <v>0</v>
      </c>
      <c r="L48" s="45">
        <f t="shared" si="6"/>
        <v>0</v>
      </c>
      <c r="M48" s="46">
        <v>0</v>
      </c>
    </row>
    <row r="49" spans="1:13" ht="16.5" customHeight="1" x14ac:dyDescent="0.2">
      <c r="A49" s="44"/>
      <c r="B49" s="128" t="s">
        <v>393</v>
      </c>
      <c r="C49" s="128"/>
      <c r="D49" s="128"/>
      <c r="E49" s="128"/>
      <c r="F49" s="128"/>
      <c r="G49" s="128"/>
      <c r="H49" s="128"/>
      <c r="I49" s="128"/>
      <c r="J49" s="128"/>
      <c r="K49" s="128"/>
      <c r="L49" s="128"/>
      <c r="M49" s="128"/>
    </row>
    <row r="50" spans="1:13" x14ac:dyDescent="0.2">
      <c r="A50" s="44" t="s">
        <v>394</v>
      </c>
      <c r="B50" s="40">
        <v>1</v>
      </c>
      <c r="C50" s="41" t="s">
        <v>395</v>
      </c>
      <c r="D50" s="46">
        <v>0.20799999999999999</v>
      </c>
      <c r="E50" s="46">
        <v>0</v>
      </c>
      <c r="F50" s="46">
        <v>2.2709999999999999</v>
      </c>
      <c r="G50" s="46">
        <v>7.2999999999999995E-2</v>
      </c>
      <c r="H50" s="46">
        <v>0</v>
      </c>
      <c r="I50" s="46">
        <v>2.2629999999999999</v>
      </c>
      <c r="J50" s="46">
        <v>0</v>
      </c>
      <c r="K50" s="46">
        <v>10.050000000000001</v>
      </c>
      <c r="L50" s="46">
        <v>35.762999999999998</v>
      </c>
      <c r="M50" s="46">
        <v>51.091000000000001</v>
      </c>
    </row>
    <row r="51" spans="1:13" ht="27" x14ac:dyDescent="0.2">
      <c r="A51" s="44" t="s">
        <v>396</v>
      </c>
      <c r="B51" s="40">
        <v>2</v>
      </c>
      <c r="C51" s="41" t="s">
        <v>397</v>
      </c>
      <c r="D51" s="46">
        <v>0</v>
      </c>
      <c r="E51" s="46">
        <v>0</v>
      </c>
      <c r="F51" s="46">
        <v>0</v>
      </c>
      <c r="G51" s="46">
        <v>0</v>
      </c>
      <c r="H51" s="46">
        <v>0</v>
      </c>
      <c r="I51" s="46">
        <v>0</v>
      </c>
      <c r="J51" s="46">
        <v>0</v>
      </c>
      <c r="K51" s="46">
        <v>0</v>
      </c>
      <c r="L51" s="46">
        <v>0</v>
      </c>
      <c r="M51" s="46">
        <v>0</v>
      </c>
    </row>
    <row r="52" spans="1:13" ht="24.75" customHeight="1" x14ac:dyDescent="0.2">
      <c r="A52" s="44" t="s">
        <v>398</v>
      </c>
      <c r="B52" s="129" t="s">
        <v>393</v>
      </c>
      <c r="C52" s="129"/>
      <c r="D52" s="45">
        <f>SUM(D50:D51)</f>
        <v>0.20799999999999999</v>
      </c>
      <c r="E52" s="45">
        <f>SUM(E50:E51)</f>
        <v>0</v>
      </c>
      <c r="F52" s="46">
        <v>2.2709999999999999</v>
      </c>
      <c r="G52" s="45">
        <f t="shared" ref="G52:L52" si="7">SUM(G50:G51)</f>
        <v>7.2999999999999995E-2</v>
      </c>
      <c r="H52" s="45">
        <f t="shared" si="7"/>
        <v>0</v>
      </c>
      <c r="I52" s="45">
        <f t="shared" si="7"/>
        <v>2.2629999999999999</v>
      </c>
      <c r="J52" s="45">
        <f t="shared" si="7"/>
        <v>0</v>
      </c>
      <c r="K52" s="45">
        <f t="shared" si="7"/>
        <v>10.050000000000001</v>
      </c>
      <c r="L52" s="45">
        <f t="shared" si="7"/>
        <v>35.762999999999998</v>
      </c>
      <c r="M52" s="46">
        <v>51.091000000000001</v>
      </c>
    </row>
    <row r="53" spans="1:13" ht="15" customHeight="1" x14ac:dyDescent="0.2">
      <c r="A53" s="44"/>
      <c r="B53" s="128" t="s">
        <v>399</v>
      </c>
      <c r="C53" s="128"/>
      <c r="D53" s="128"/>
      <c r="E53" s="128"/>
      <c r="F53" s="128"/>
      <c r="G53" s="128"/>
      <c r="H53" s="128"/>
      <c r="I53" s="128"/>
      <c r="J53" s="128"/>
      <c r="K53" s="128"/>
      <c r="L53" s="128"/>
      <c r="M53" s="128"/>
    </row>
    <row r="54" spans="1:13" x14ac:dyDescent="0.2">
      <c r="A54" s="44" t="s">
        <v>400</v>
      </c>
      <c r="B54" s="40">
        <v>1</v>
      </c>
      <c r="C54" s="41" t="s">
        <v>401</v>
      </c>
      <c r="D54" s="46">
        <v>0</v>
      </c>
      <c r="E54" s="46">
        <v>0</v>
      </c>
      <c r="F54" s="46">
        <v>0</v>
      </c>
      <c r="G54" s="46">
        <v>0</v>
      </c>
      <c r="H54" s="46">
        <v>0</v>
      </c>
      <c r="I54" s="46">
        <v>0</v>
      </c>
      <c r="J54" s="46">
        <v>0</v>
      </c>
      <c r="K54" s="46">
        <v>0</v>
      </c>
      <c r="L54" s="46">
        <v>0</v>
      </c>
      <c r="M54" s="46">
        <v>0</v>
      </c>
    </row>
    <row r="55" spans="1:13" ht="18" x14ac:dyDescent="0.2">
      <c r="A55" s="44" t="s">
        <v>402</v>
      </c>
      <c r="B55" s="40">
        <v>2</v>
      </c>
      <c r="C55" s="41" t="s">
        <v>403</v>
      </c>
      <c r="D55" s="46">
        <v>0</v>
      </c>
      <c r="E55" s="46">
        <v>0</v>
      </c>
      <c r="F55" s="46">
        <v>0</v>
      </c>
      <c r="G55" s="46">
        <v>0</v>
      </c>
      <c r="H55" s="46">
        <v>0</v>
      </c>
      <c r="I55" s="46">
        <v>0</v>
      </c>
      <c r="J55" s="46">
        <v>0</v>
      </c>
      <c r="K55" s="46">
        <v>11.984999999999999</v>
      </c>
      <c r="L55" s="46">
        <v>28.86</v>
      </c>
      <c r="M55" s="46">
        <v>66.707999999999998</v>
      </c>
    </row>
    <row r="56" spans="1:13" x14ac:dyDescent="0.2">
      <c r="A56" s="44" t="s">
        <v>404</v>
      </c>
      <c r="B56" s="40">
        <v>3</v>
      </c>
      <c r="C56" s="41" t="s">
        <v>405</v>
      </c>
      <c r="D56" s="46">
        <v>0</v>
      </c>
      <c r="E56" s="46">
        <v>0</v>
      </c>
      <c r="F56" s="46">
        <v>0</v>
      </c>
      <c r="G56" s="46">
        <v>0</v>
      </c>
      <c r="H56" s="46">
        <v>0</v>
      </c>
      <c r="I56" s="46">
        <v>0</v>
      </c>
      <c r="J56" s="46">
        <v>0</v>
      </c>
      <c r="K56" s="46">
        <v>0</v>
      </c>
      <c r="L56" s="46">
        <v>0</v>
      </c>
      <c r="M56" s="46">
        <v>0</v>
      </c>
    </row>
    <row r="57" spans="1:13" x14ac:dyDescent="0.2">
      <c r="A57" s="44" t="s">
        <v>406</v>
      </c>
      <c r="B57" s="40">
        <v>4</v>
      </c>
      <c r="C57" s="41" t="s">
        <v>407</v>
      </c>
      <c r="D57" s="46">
        <v>0.108</v>
      </c>
      <c r="E57" s="46">
        <v>0</v>
      </c>
      <c r="F57" s="46">
        <v>100</v>
      </c>
      <c r="G57" s="46">
        <v>0.113</v>
      </c>
      <c r="H57" s="46">
        <v>0</v>
      </c>
      <c r="I57" s="46">
        <v>0.113</v>
      </c>
      <c r="J57" s="46">
        <v>0</v>
      </c>
      <c r="K57" s="46">
        <v>5.1999999999999998E-2</v>
      </c>
      <c r="L57" s="46">
        <v>0</v>
      </c>
      <c r="M57" s="46">
        <v>88.01</v>
      </c>
    </row>
    <row r="58" spans="1:13" ht="27" x14ac:dyDescent="0.2">
      <c r="A58" s="44" t="s">
        <v>408</v>
      </c>
      <c r="B58" s="40">
        <v>5</v>
      </c>
      <c r="C58" s="41" t="s">
        <v>409</v>
      </c>
      <c r="D58" s="46">
        <v>0</v>
      </c>
      <c r="E58" s="46">
        <v>0</v>
      </c>
      <c r="F58" s="46">
        <v>0</v>
      </c>
      <c r="G58" s="46">
        <v>0</v>
      </c>
      <c r="H58" s="46">
        <v>0</v>
      </c>
      <c r="I58" s="46">
        <v>0</v>
      </c>
      <c r="J58" s="46">
        <v>0</v>
      </c>
      <c r="K58" s="46">
        <v>0</v>
      </c>
      <c r="L58" s="46">
        <v>0</v>
      </c>
      <c r="M58" s="46">
        <v>0</v>
      </c>
    </row>
    <row r="59" spans="1:13" ht="18" x14ac:dyDescent="0.2">
      <c r="A59" s="44" t="s">
        <v>410</v>
      </c>
      <c r="B59" s="40">
        <v>6</v>
      </c>
      <c r="C59" s="41" t="s">
        <v>411</v>
      </c>
      <c r="D59" s="46">
        <v>0</v>
      </c>
      <c r="E59" s="46">
        <v>0</v>
      </c>
      <c r="F59" s="46">
        <v>0</v>
      </c>
      <c r="G59" s="46">
        <v>0</v>
      </c>
      <c r="H59" s="46">
        <v>0</v>
      </c>
      <c r="I59" s="46">
        <v>0</v>
      </c>
      <c r="J59" s="46">
        <v>0</v>
      </c>
      <c r="K59" s="46">
        <v>0</v>
      </c>
      <c r="L59" s="46">
        <v>0</v>
      </c>
      <c r="M59" s="46">
        <v>0</v>
      </c>
    </row>
    <row r="60" spans="1:13" ht="18" x14ac:dyDescent="0.2">
      <c r="A60" s="44" t="s">
        <v>412</v>
      </c>
      <c r="B60" s="40">
        <v>7</v>
      </c>
      <c r="C60" s="41" t="s">
        <v>413</v>
      </c>
      <c r="D60" s="46">
        <v>0</v>
      </c>
      <c r="E60" s="46">
        <v>0</v>
      </c>
      <c r="F60" s="46">
        <v>0</v>
      </c>
      <c r="G60" s="46">
        <v>0</v>
      </c>
      <c r="H60" s="46">
        <v>0</v>
      </c>
      <c r="I60" s="46">
        <v>0</v>
      </c>
      <c r="J60" s="46">
        <v>0</v>
      </c>
      <c r="K60" s="46">
        <v>0</v>
      </c>
      <c r="L60" s="46">
        <v>0</v>
      </c>
      <c r="M60" s="46">
        <v>100</v>
      </c>
    </row>
    <row r="61" spans="1:13" ht="18" x14ac:dyDescent="0.2">
      <c r="A61" s="44" t="s">
        <v>414</v>
      </c>
      <c r="B61" s="40">
        <v>8</v>
      </c>
      <c r="C61" s="41" t="s">
        <v>415</v>
      </c>
      <c r="D61" s="46">
        <v>0</v>
      </c>
      <c r="E61" s="46">
        <v>0</v>
      </c>
      <c r="F61" s="46">
        <v>0</v>
      </c>
      <c r="G61" s="46">
        <v>0</v>
      </c>
      <c r="H61" s="46">
        <v>0</v>
      </c>
      <c r="I61" s="46">
        <v>0</v>
      </c>
      <c r="J61" s="46">
        <v>0</v>
      </c>
      <c r="K61" s="46">
        <v>0</v>
      </c>
      <c r="L61" s="46">
        <v>0</v>
      </c>
      <c r="M61" s="46">
        <v>0</v>
      </c>
    </row>
    <row r="62" spans="1:13" ht="27.75" customHeight="1" x14ac:dyDescent="0.2">
      <c r="A62" s="44" t="s">
        <v>416</v>
      </c>
      <c r="B62" s="130" t="s">
        <v>417</v>
      </c>
      <c r="C62" s="130"/>
      <c r="D62" s="45">
        <f>SUM(D54:D61)</f>
        <v>0.108</v>
      </c>
      <c r="E62" s="45">
        <f>SUM(E54:E61)</f>
        <v>0</v>
      </c>
      <c r="F62" s="46">
        <v>1.496</v>
      </c>
      <c r="G62" s="45">
        <f t="shared" ref="G62:L62" si="8">SUM(G54:G61)</f>
        <v>0.113</v>
      </c>
      <c r="H62" s="45">
        <f t="shared" si="8"/>
        <v>0</v>
      </c>
      <c r="I62" s="45">
        <f t="shared" si="8"/>
        <v>0.113</v>
      </c>
      <c r="J62" s="45">
        <f t="shared" si="8"/>
        <v>0</v>
      </c>
      <c r="K62" s="45">
        <f t="shared" si="8"/>
        <v>12.036999999999999</v>
      </c>
      <c r="L62" s="45">
        <f t="shared" si="8"/>
        <v>28.86</v>
      </c>
      <c r="M62" s="46">
        <v>69.325999999999993</v>
      </c>
    </row>
    <row r="63" spans="1:13" ht="15" customHeight="1" x14ac:dyDescent="0.2">
      <c r="A63" s="44"/>
      <c r="B63" s="128" t="s">
        <v>418</v>
      </c>
      <c r="C63" s="128"/>
      <c r="D63" s="128"/>
      <c r="E63" s="128"/>
      <c r="F63" s="128"/>
      <c r="G63" s="128"/>
      <c r="H63" s="128"/>
      <c r="I63" s="128"/>
      <c r="J63" s="128"/>
      <c r="K63" s="128"/>
      <c r="L63" s="128"/>
      <c r="M63" s="128"/>
    </row>
    <row r="64" spans="1:13" x14ac:dyDescent="0.2">
      <c r="A64" s="44" t="s">
        <v>419</v>
      </c>
      <c r="B64" s="47">
        <v>1</v>
      </c>
      <c r="C64" s="41" t="s">
        <v>420</v>
      </c>
      <c r="D64" s="46">
        <v>0</v>
      </c>
      <c r="E64" s="46">
        <v>0</v>
      </c>
      <c r="F64" s="46">
        <v>0</v>
      </c>
      <c r="G64" s="46">
        <v>0</v>
      </c>
      <c r="H64" s="46">
        <v>0</v>
      </c>
      <c r="I64" s="46">
        <v>0</v>
      </c>
      <c r="J64" s="46">
        <v>0</v>
      </c>
      <c r="K64" s="46">
        <v>0</v>
      </c>
      <c r="L64" s="46">
        <v>0</v>
      </c>
      <c r="M64" s="46">
        <v>0</v>
      </c>
    </row>
    <row r="65" spans="1:13" x14ac:dyDescent="0.2">
      <c r="A65" s="44" t="s">
        <v>421</v>
      </c>
      <c r="B65" s="47">
        <v>2</v>
      </c>
      <c r="C65" s="41" t="s">
        <v>422</v>
      </c>
      <c r="D65" s="46">
        <v>0</v>
      </c>
      <c r="E65" s="46">
        <v>0</v>
      </c>
      <c r="F65" s="46">
        <v>0</v>
      </c>
      <c r="G65" s="46">
        <v>0</v>
      </c>
      <c r="H65" s="46">
        <v>0</v>
      </c>
      <c r="I65" s="46">
        <v>0</v>
      </c>
      <c r="J65" s="46">
        <v>0</v>
      </c>
      <c r="K65" s="46">
        <v>0</v>
      </c>
      <c r="L65" s="46">
        <v>0</v>
      </c>
      <c r="M65" s="46">
        <v>0</v>
      </c>
    </row>
    <row r="66" spans="1:13" x14ac:dyDescent="0.2">
      <c r="A66" s="44" t="s">
        <v>423</v>
      </c>
      <c r="B66" s="47">
        <v>3</v>
      </c>
      <c r="C66" s="41" t="s">
        <v>424</v>
      </c>
      <c r="D66" s="46">
        <v>0</v>
      </c>
      <c r="E66" s="46">
        <v>0</v>
      </c>
      <c r="F66" s="46">
        <v>0</v>
      </c>
      <c r="G66" s="46">
        <v>0</v>
      </c>
      <c r="H66" s="46">
        <v>0</v>
      </c>
      <c r="I66" s="46">
        <v>0</v>
      </c>
      <c r="J66" s="46">
        <v>0</v>
      </c>
      <c r="K66" s="46">
        <v>0</v>
      </c>
      <c r="L66" s="46">
        <v>0</v>
      </c>
      <c r="M66" s="46">
        <v>0</v>
      </c>
    </row>
    <row r="67" spans="1:13" x14ac:dyDescent="0.2">
      <c r="A67" s="44" t="s">
        <v>425</v>
      </c>
      <c r="B67" s="47">
        <v>4</v>
      </c>
      <c r="C67" s="41" t="s">
        <v>426</v>
      </c>
      <c r="D67" s="46">
        <v>0</v>
      </c>
      <c r="E67" s="46">
        <v>0</v>
      </c>
      <c r="F67" s="46">
        <v>0</v>
      </c>
      <c r="G67" s="46">
        <v>0</v>
      </c>
      <c r="H67" s="46">
        <v>0</v>
      </c>
      <c r="I67" s="46">
        <v>0</v>
      </c>
      <c r="J67" s="46">
        <v>0</v>
      </c>
      <c r="K67" s="46">
        <v>0</v>
      </c>
      <c r="L67" s="46">
        <v>0</v>
      </c>
      <c r="M67" s="46">
        <v>0</v>
      </c>
    </row>
    <row r="68" spans="1:13" x14ac:dyDescent="0.2">
      <c r="A68" s="44" t="s">
        <v>427</v>
      </c>
      <c r="B68" s="47">
        <v>5</v>
      </c>
      <c r="C68" s="41" t="s">
        <v>428</v>
      </c>
      <c r="D68" s="46">
        <v>3.226</v>
      </c>
      <c r="E68" s="46">
        <v>0</v>
      </c>
      <c r="F68" s="46">
        <v>36.581000000000003</v>
      </c>
      <c r="G68" s="46">
        <v>3.387</v>
      </c>
      <c r="H68" s="46">
        <v>0</v>
      </c>
      <c r="I68" s="46">
        <v>3.395</v>
      </c>
      <c r="J68" s="46">
        <v>0</v>
      </c>
      <c r="K68" s="46">
        <v>6.2919999999999998</v>
      </c>
      <c r="L68" s="46">
        <v>11.794</v>
      </c>
      <c r="M68" s="46">
        <v>71.02</v>
      </c>
    </row>
    <row r="69" spans="1:13" ht="29.25" customHeight="1" x14ac:dyDescent="0.2">
      <c r="A69" s="44" t="s">
        <v>429</v>
      </c>
      <c r="B69" s="127" t="s">
        <v>430</v>
      </c>
      <c r="C69" s="127"/>
      <c r="D69" s="45">
        <f>SUM(D64:D68)</f>
        <v>3.226</v>
      </c>
      <c r="E69" s="45">
        <f>SUM(E64:E68)</f>
        <v>0</v>
      </c>
      <c r="F69" s="46">
        <v>36.581000000000003</v>
      </c>
      <c r="G69" s="45">
        <f t="shared" ref="G69:L69" si="9">SUM(G64:G68)</f>
        <v>3.387</v>
      </c>
      <c r="H69" s="45">
        <f t="shared" si="9"/>
        <v>0</v>
      </c>
      <c r="I69" s="45">
        <f t="shared" si="9"/>
        <v>3.395</v>
      </c>
      <c r="J69" s="45">
        <f t="shared" si="9"/>
        <v>0</v>
      </c>
      <c r="K69" s="45">
        <f t="shared" si="9"/>
        <v>6.2919999999999998</v>
      </c>
      <c r="L69" s="45">
        <f t="shared" si="9"/>
        <v>11.794</v>
      </c>
      <c r="M69" s="46">
        <v>71.02</v>
      </c>
    </row>
    <row r="70" spans="1:13" ht="17.25" customHeight="1" x14ac:dyDescent="0.2">
      <c r="A70" s="44"/>
      <c r="B70" s="128" t="s">
        <v>431</v>
      </c>
      <c r="C70" s="128"/>
      <c r="D70" s="128"/>
      <c r="E70" s="128"/>
      <c r="F70" s="128"/>
      <c r="G70" s="128"/>
      <c r="H70" s="128"/>
      <c r="I70" s="128"/>
      <c r="J70" s="128"/>
      <c r="K70" s="128"/>
      <c r="L70" s="128"/>
      <c r="M70" s="128"/>
    </row>
    <row r="71" spans="1:13" x14ac:dyDescent="0.2">
      <c r="A71" s="44" t="s">
        <v>432</v>
      </c>
      <c r="B71" s="40">
        <v>1</v>
      </c>
      <c r="C71" s="41" t="s">
        <v>433</v>
      </c>
      <c r="D71" s="46">
        <v>0</v>
      </c>
      <c r="E71" s="46">
        <v>0</v>
      </c>
      <c r="F71" s="46">
        <v>0</v>
      </c>
      <c r="G71" s="46">
        <v>0</v>
      </c>
      <c r="H71" s="46">
        <v>0</v>
      </c>
      <c r="I71" s="46">
        <v>0</v>
      </c>
      <c r="J71" s="46">
        <v>0</v>
      </c>
      <c r="K71" s="46">
        <v>5.3999999999999999E-2</v>
      </c>
      <c r="L71" s="46">
        <v>0</v>
      </c>
      <c r="M71" s="46">
        <v>100</v>
      </c>
    </row>
    <row r="72" spans="1:13" ht="14.25" customHeight="1" x14ac:dyDescent="0.2">
      <c r="A72" s="44" t="s">
        <v>434</v>
      </c>
      <c r="B72" s="40">
        <v>2</v>
      </c>
      <c r="C72" s="41" t="s">
        <v>435</v>
      </c>
      <c r="D72" s="46">
        <v>0</v>
      </c>
      <c r="E72" s="46">
        <v>0</v>
      </c>
      <c r="F72" s="46">
        <v>0</v>
      </c>
      <c r="G72" s="46">
        <v>0</v>
      </c>
      <c r="H72" s="46">
        <v>0</v>
      </c>
      <c r="I72" s="46">
        <v>0</v>
      </c>
      <c r="J72" s="46">
        <v>0</v>
      </c>
      <c r="K72" s="46">
        <v>0</v>
      </c>
      <c r="L72" s="46">
        <v>0</v>
      </c>
      <c r="M72" s="46">
        <v>0</v>
      </c>
    </row>
    <row r="73" spans="1:13" ht="18" customHeight="1" x14ac:dyDescent="0.2">
      <c r="A73" s="44" t="s">
        <v>436</v>
      </c>
      <c r="B73" s="131" t="s">
        <v>437</v>
      </c>
      <c r="C73" s="131"/>
      <c r="D73" s="45">
        <f>SUM(D71:D72)</f>
        <v>0</v>
      </c>
      <c r="E73" s="45">
        <f>SUM(E71:E72)</f>
        <v>0</v>
      </c>
      <c r="F73" s="46">
        <v>0</v>
      </c>
      <c r="G73" s="45">
        <f t="shared" ref="G73:L73" si="10">SUM(G71:G72)</f>
        <v>0</v>
      </c>
      <c r="H73" s="45">
        <f t="shared" si="10"/>
        <v>0</v>
      </c>
      <c r="I73" s="45">
        <f t="shared" si="10"/>
        <v>0</v>
      </c>
      <c r="J73" s="45">
        <f t="shared" si="10"/>
        <v>0</v>
      </c>
      <c r="K73" s="45">
        <f t="shared" si="10"/>
        <v>5.3999999999999999E-2</v>
      </c>
      <c r="L73" s="45">
        <f t="shared" si="10"/>
        <v>0</v>
      </c>
      <c r="M73" s="46">
        <v>100</v>
      </c>
    </row>
    <row r="74" spans="1:13" ht="15" customHeight="1" x14ac:dyDescent="0.2">
      <c r="A74" s="44"/>
      <c r="B74" s="128" t="s">
        <v>438</v>
      </c>
      <c r="C74" s="128"/>
      <c r="D74" s="128"/>
      <c r="E74" s="128"/>
      <c r="F74" s="128"/>
      <c r="G74" s="128"/>
      <c r="H74" s="128"/>
      <c r="I74" s="128"/>
      <c r="J74" s="128"/>
      <c r="K74" s="128"/>
      <c r="L74" s="128"/>
      <c r="M74" s="128"/>
    </row>
    <row r="75" spans="1:13" ht="18" x14ac:dyDescent="0.2">
      <c r="A75" s="44" t="s">
        <v>439</v>
      </c>
      <c r="B75" s="40">
        <v>1</v>
      </c>
      <c r="C75" s="41" t="s">
        <v>440</v>
      </c>
      <c r="D75" s="46">
        <v>0</v>
      </c>
      <c r="E75" s="46">
        <v>0</v>
      </c>
      <c r="F75" s="46">
        <v>0</v>
      </c>
      <c r="G75" s="46">
        <v>0</v>
      </c>
      <c r="H75" s="46">
        <v>0</v>
      </c>
      <c r="I75" s="46">
        <v>0</v>
      </c>
      <c r="J75" s="46">
        <v>0</v>
      </c>
      <c r="K75" s="46">
        <v>0.86699999999999999</v>
      </c>
      <c r="L75" s="46">
        <v>0</v>
      </c>
      <c r="M75" s="46">
        <v>52.920999999999999</v>
      </c>
    </row>
    <row r="76" spans="1:13" x14ac:dyDescent="0.2">
      <c r="A76" s="44" t="s">
        <v>441</v>
      </c>
      <c r="B76" s="40">
        <v>2</v>
      </c>
      <c r="C76" s="41" t="s">
        <v>442</v>
      </c>
      <c r="D76" s="46">
        <v>4.2000000000000003E-2</v>
      </c>
      <c r="E76" s="46">
        <v>0</v>
      </c>
      <c r="F76" s="46">
        <v>100</v>
      </c>
      <c r="G76" s="46">
        <v>0</v>
      </c>
      <c r="H76" s="46">
        <v>0</v>
      </c>
      <c r="I76" s="46">
        <v>0</v>
      </c>
      <c r="J76" s="46">
        <v>0</v>
      </c>
      <c r="K76" s="46">
        <v>7.1999999999999995E-2</v>
      </c>
      <c r="L76" s="46">
        <v>0</v>
      </c>
      <c r="M76" s="46">
        <v>100</v>
      </c>
    </row>
    <row r="77" spans="1:13" x14ac:dyDescent="0.2">
      <c r="A77" s="44" t="s">
        <v>443</v>
      </c>
      <c r="B77" s="40">
        <v>3</v>
      </c>
      <c r="C77" s="41" t="s">
        <v>444</v>
      </c>
      <c r="D77" s="46">
        <v>1.0229999999999999</v>
      </c>
      <c r="E77" s="46">
        <v>0</v>
      </c>
      <c r="F77" s="46">
        <v>84.858000000000004</v>
      </c>
      <c r="G77" s="46">
        <v>1.075</v>
      </c>
      <c r="H77" s="46">
        <v>0</v>
      </c>
      <c r="I77" s="46">
        <v>1.077</v>
      </c>
      <c r="J77" s="46">
        <v>0</v>
      </c>
      <c r="K77" s="46">
        <v>0.82199999999999995</v>
      </c>
      <c r="L77" s="46">
        <v>0</v>
      </c>
      <c r="M77" s="46">
        <v>95.32</v>
      </c>
    </row>
    <row r="78" spans="1:13" ht="18" x14ac:dyDescent="0.2">
      <c r="A78" s="44" t="s">
        <v>445</v>
      </c>
      <c r="B78" s="40">
        <v>4</v>
      </c>
      <c r="C78" s="41" t="s">
        <v>446</v>
      </c>
      <c r="D78" s="46">
        <v>1.3979999999999999</v>
      </c>
      <c r="E78" s="46">
        <v>0</v>
      </c>
      <c r="F78" s="46">
        <v>75.703999999999994</v>
      </c>
      <c r="G78" s="46">
        <v>1.468</v>
      </c>
      <c r="H78" s="46">
        <v>0</v>
      </c>
      <c r="I78" s="46">
        <v>1.4710000000000001</v>
      </c>
      <c r="J78" s="46">
        <v>0</v>
      </c>
      <c r="K78" s="46">
        <v>0.91</v>
      </c>
      <c r="L78" s="46">
        <v>0</v>
      </c>
      <c r="M78" s="46">
        <v>74.504000000000005</v>
      </c>
    </row>
    <row r="79" spans="1:13" x14ac:dyDescent="0.2">
      <c r="A79" s="44" t="s">
        <v>447</v>
      </c>
      <c r="B79" s="40">
        <v>5</v>
      </c>
      <c r="C79" s="41" t="s">
        <v>448</v>
      </c>
      <c r="D79" s="46">
        <v>0.33</v>
      </c>
      <c r="E79" s="46">
        <v>0</v>
      </c>
      <c r="F79" s="46">
        <v>58.981999999999999</v>
      </c>
      <c r="G79" s="46">
        <v>0.34599999999999997</v>
      </c>
      <c r="H79" s="46">
        <v>0</v>
      </c>
      <c r="I79" s="46">
        <v>0.34699999999999998</v>
      </c>
      <c r="J79" s="46">
        <v>0</v>
      </c>
      <c r="K79" s="46">
        <v>0.71</v>
      </c>
      <c r="L79" s="46">
        <v>0</v>
      </c>
      <c r="M79" s="46">
        <v>73.786000000000001</v>
      </c>
    </row>
    <row r="80" spans="1:13" x14ac:dyDescent="0.2">
      <c r="A80" s="44" t="s">
        <v>449</v>
      </c>
      <c r="B80" s="40">
        <v>6</v>
      </c>
      <c r="C80" s="41" t="s">
        <v>450</v>
      </c>
      <c r="D80" s="46">
        <v>0</v>
      </c>
      <c r="E80" s="46">
        <v>0</v>
      </c>
      <c r="F80" s="46">
        <v>0</v>
      </c>
      <c r="G80" s="46">
        <v>0</v>
      </c>
      <c r="H80" s="46">
        <v>0</v>
      </c>
      <c r="I80" s="46">
        <v>0</v>
      </c>
      <c r="J80" s="46">
        <v>0</v>
      </c>
      <c r="K80" s="46">
        <v>0</v>
      </c>
      <c r="L80" s="46">
        <v>0</v>
      </c>
      <c r="M80" s="46">
        <v>0</v>
      </c>
    </row>
    <row r="81" spans="1:13" ht="27" x14ac:dyDescent="0.2">
      <c r="A81" s="44" t="s">
        <v>451</v>
      </c>
      <c r="B81" s="40">
        <v>7</v>
      </c>
      <c r="C81" s="41" t="s">
        <v>452</v>
      </c>
      <c r="D81" s="46">
        <v>1.1479999999999999</v>
      </c>
      <c r="E81" s="46">
        <v>0</v>
      </c>
      <c r="F81" s="46">
        <v>83.408000000000001</v>
      </c>
      <c r="G81" s="46">
        <v>1.206</v>
      </c>
      <c r="H81" s="46">
        <v>0</v>
      </c>
      <c r="I81" s="46">
        <v>1.208</v>
      </c>
      <c r="J81" s="46">
        <v>0</v>
      </c>
      <c r="K81" s="46">
        <v>1.2350000000000001</v>
      </c>
      <c r="L81" s="46">
        <v>0</v>
      </c>
      <c r="M81" s="46">
        <v>94.608999999999995</v>
      </c>
    </row>
    <row r="82" spans="1:13" x14ac:dyDescent="0.2">
      <c r="A82" s="44" t="s">
        <v>453</v>
      </c>
      <c r="B82" s="40">
        <v>8</v>
      </c>
      <c r="C82" s="41" t="s">
        <v>454</v>
      </c>
      <c r="D82" s="46">
        <v>0</v>
      </c>
      <c r="E82" s="46">
        <v>0</v>
      </c>
      <c r="F82" s="46">
        <v>0</v>
      </c>
      <c r="G82" s="46">
        <v>0</v>
      </c>
      <c r="H82" s="46">
        <v>0</v>
      </c>
      <c r="I82" s="46">
        <v>0</v>
      </c>
      <c r="J82" s="46">
        <v>0</v>
      </c>
      <c r="K82" s="46">
        <v>8.9999999999999993E-3</v>
      </c>
      <c r="L82" s="46">
        <v>0</v>
      </c>
      <c r="M82" s="46">
        <v>50.000999999999998</v>
      </c>
    </row>
    <row r="83" spans="1:13" x14ac:dyDescent="0.2">
      <c r="A83" s="44" t="s">
        <v>455</v>
      </c>
      <c r="B83" s="40">
        <v>9</v>
      </c>
      <c r="C83" s="41" t="s">
        <v>456</v>
      </c>
      <c r="D83" s="46">
        <v>0.23599999999999999</v>
      </c>
      <c r="E83" s="46">
        <v>0</v>
      </c>
      <c r="F83" s="46">
        <v>94.628</v>
      </c>
      <c r="G83" s="46">
        <v>0.22900000000000001</v>
      </c>
      <c r="H83" s="46">
        <v>0</v>
      </c>
      <c r="I83" s="46">
        <v>0.21</v>
      </c>
      <c r="J83" s="46">
        <v>0</v>
      </c>
      <c r="K83" s="46">
        <v>0.378</v>
      </c>
      <c r="L83" s="46">
        <v>0.21</v>
      </c>
      <c r="M83" s="46">
        <v>81.350999999999999</v>
      </c>
    </row>
    <row r="84" spans="1:13" ht="27.75" customHeight="1" x14ac:dyDescent="0.2">
      <c r="A84" s="44" t="s">
        <v>457</v>
      </c>
      <c r="B84" s="131" t="s">
        <v>458</v>
      </c>
      <c r="C84" s="131"/>
      <c r="D84" s="45">
        <f>SUM(D75:D83)</f>
        <v>4.1769999999999996</v>
      </c>
      <c r="E84" s="45">
        <f>SUM(E75:E83)</f>
        <v>0</v>
      </c>
      <c r="F84" s="46">
        <v>77.837000000000003</v>
      </c>
      <c r="G84" s="45">
        <f t="shared" ref="G84:L84" si="11">SUM(G75:G83)</f>
        <v>4.3240000000000007</v>
      </c>
      <c r="H84" s="45">
        <f t="shared" si="11"/>
        <v>0</v>
      </c>
      <c r="I84" s="45">
        <f t="shared" si="11"/>
        <v>4.3129999999999997</v>
      </c>
      <c r="J84" s="45">
        <f t="shared" si="11"/>
        <v>0</v>
      </c>
      <c r="K84" s="45">
        <f t="shared" si="11"/>
        <v>5.0030000000000001</v>
      </c>
      <c r="L84" s="45">
        <f t="shared" si="11"/>
        <v>0.21</v>
      </c>
      <c r="M84" s="46">
        <v>79.174999999999997</v>
      </c>
    </row>
    <row r="85" spans="1:13" ht="15" customHeight="1" x14ac:dyDescent="0.2">
      <c r="A85" s="44"/>
      <c r="B85" s="128" t="s">
        <v>459</v>
      </c>
      <c r="C85" s="128"/>
      <c r="D85" s="128"/>
      <c r="E85" s="128"/>
      <c r="F85" s="128"/>
      <c r="G85" s="128"/>
      <c r="H85" s="128"/>
      <c r="I85" s="128"/>
      <c r="J85" s="128"/>
      <c r="K85" s="128"/>
      <c r="L85" s="128"/>
      <c r="M85" s="128"/>
    </row>
    <row r="86" spans="1:13" ht="27" x14ac:dyDescent="0.2">
      <c r="A86" s="44" t="s">
        <v>460</v>
      </c>
      <c r="B86" s="40">
        <v>1</v>
      </c>
      <c r="C86" s="41" t="s">
        <v>461</v>
      </c>
      <c r="D86" s="46">
        <v>0</v>
      </c>
      <c r="E86" s="46">
        <v>0</v>
      </c>
      <c r="F86" s="46">
        <v>0</v>
      </c>
      <c r="G86" s="46">
        <v>0</v>
      </c>
      <c r="H86" s="46">
        <v>0</v>
      </c>
      <c r="I86" s="46">
        <v>0</v>
      </c>
      <c r="J86" s="46">
        <v>0</v>
      </c>
      <c r="K86" s="46">
        <v>0</v>
      </c>
      <c r="L86" s="46">
        <v>0</v>
      </c>
      <c r="M86" s="46">
        <v>0</v>
      </c>
    </row>
    <row r="87" spans="1:13" ht="36" x14ac:dyDescent="0.2">
      <c r="A87" s="44" t="s">
        <v>462</v>
      </c>
      <c r="B87" s="40">
        <v>2</v>
      </c>
      <c r="C87" s="41" t="s">
        <v>463</v>
      </c>
      <c r="D87" s="46">
        <v>0</v>
      </c>
      <c r="E87" s="46">
        <v>0</v>
      </c>
      <c r="F87" s="46">
        <v>0</v>
      </c>
      <c r="G87" s="46">
        <v>0</v>
      </c>
      <c r="H87" s="46">
        <v>0</v>
      </c>
      <c r="I87" s="46">
        <v>0</v>
      </c>
      <c r="J87" s="46">
        <v>0</v>
      </c>
      <c r="K87" s="46">
        <v>0</v>
      </c>
      <c r="L87" s="46">
        <v>0</v>
      </c>
      <c r="M87" s="46">
        <v>0</v>
      </c>
    </row>
    <row r="88" spans="1:13" ht="36" x14ac:dyDescent="0.2">
      <c r="A88" s="44" t="s">
        <v>464</v>
      </c>
      <c r="B88" s="40">
        <v>3</v>
      </c>
      <c r="C88" s="41" t="s">
        <v>465</v>
      </c>
      <c r="D88" s="46">
        <v>0</v>
      </c>
      <c r="E88" s="46">
        <v>0</v>
      </c>
      <c r="F88" s="46">
        <v>0</v>
      </c>
      <c r="G88" s="46">
        <v>0</v>
      </c>
      <c r="H88" s="46">
        <v>0</v>
      </c>
      <c r="I88" s="46">
        <v>0</v>
      </c>
      <c r="J88" s="46">
        <v>0</v>
      </c>
      <c r="K88" s="46">
        <v>0</v>
      </c>
      <c r="L88" s="46">
        <v>0</v>
      </c>
      <c r="M88" s="46">
        <v>0</v>
      </c>
    </row>
    <row r="89" spans="1:13" ht="27" x14ac:dyDescent="0.2">
      <c r="A89" s="44" t="s">
        <v>466</v>
      </c>
      <c r="B89" s="40">
        <v>4</v>
      </c>
      <c r="C89" s="41" t="s">
        <v>467</v>
      </c>
      <c r="D89" s="46">
        <v>0</v>
      </c>
      <c r="E89" s="46">
        <v>0</v>
      </c>
      <c r="F89" s="46">
        <v>0</v>
      </c>
      <c r="G89" s="46">
        <v>0</v>
      </c>
      <c r="H89" s="46">
        <v>0</v>
      </c>
      <c r="I89" s="46">
        <v>0</v>
      </c>
      <c r="J89" s="46">
        <v>0</v>
      </c>
      <c r="K89" s="46">
        <v>0</v>
      </c>
      <c r="L89" s="46">
        <v>0</v>
      </c>
      <c r="M89" s="46">
        <v>0</v>
      </c>
    </row>
    <row r="90" spans="1:13" ht="18" x14ac:dyDescent="0.2">
      <c r="A90" s="44" t="s">
        <v>468</v>
      </c>
      <c r="B90" s="40">
        <v>5</v>
      </c>
      <c r="C90" s="41" t="s">
        <v>469</v>
      </c>
      <c r="D90" s="46">
        <v>0</v>
      </c>
      <c r="E90" s="46">
        <v>0</v>
      </c>
      <c r="F90" s="46">
        <v>0</v>
      </c>
      <c r="G90" s="46">
        <v>0</v>
      </c>
      <c r="H90" s="46">
        <v>0</v>
      </c>
      <c r="I90" s="46">
        <v>0</v>
      </c>
      <c r="J90" s="46">
        <v>0</v>
      </c>
      <c r="K90" s="46">
        <v>0</v>
      </c>
      <c r="L90" s="46">
        <v>0</v>
      </c>
      <c r="M90" s="46">
        <v>0</v>
      </c>
    </row>
    <row r="91" spans="1:13" ht="18" x14ac:dyDescent="0.2">
      <c r="A91" s="44" t="s">
        <v>470</v>
      </c>
      <c r="B91" s="40">
        <v>6</v>
      </c>
      <c r="C91" s="41" t="s">
        <v>471</v>
      </c>
      <c r="D91" s="46">
        <v>0</v>
      </c>
      <c r="E91" s="46">
        <v>0</v>
      </c>
      <c r="F91" s="46">
        <v>0</v>
      </c>
      <c r="G91" s="46">
        <v>0</v>
      </c>
      <c r="H91" s="46">
        <v>0</v>
      </c>
      <c r="I91" s="46">
        <v>0</v>
      </c>
      <c r="J91" s="46">
        <v>0</v>
      </c>
      <c r="K91" s="46">
        <v>0</v>
      </c>
      <c r="L91" s="46">
        <v>0</v>
      </c>
      <c r="M91" s="46">
        <v>0</v>
      </c>
    </row>
    <row r="92" spans="1:13" x14ac:dyDescent="0.2">
      <c r="A92" s="44" t="s">
        <v>472</v>
      </c>
      <c r="B92" s="40">
        <v>7</v>
      </c>
      <c r="C92" s="41" t="s">
        <v>473</v>
      </c>
      <c r="D92" s="46">
        <v>2.4E-2</v>
      </c>
      <c r="E92" s="46">
        <v>0</v>
      </c>
      <c r="F92" s="46">
        <v>50</v>
      </c>
      <c r="G92" s="46">
        <v>2.5000000000000001E-2</v>
      </c>
      <c r="H92" s="46">
        <v>0</v>
      </c>
      <c r="I92" s="46">
        <v>2.5999999999999999E-2</v>
      </c>
      <c r="J92" s="46">
        <v>0</v>
      </c>
      <c r="K92" s="46">
        <v>2.1579999999999999</v>
      </c>
      <c r="L92" s="46">
        <v>0</v>
      </c>
      <c r="M92" s="46">
        <v>21.715</v>
      </c>
    </row>
    <row r="93" spans="1:13" ht="18" customHeight="1" x14ac:dyDescent="0.2">
      <c r="A93" s="44" t="s">
        <v>474</v>
      </c>
      <c r="B93" s="130" t="s">
        <v>475</v>
      </c>
      <c r="C93" s="130"/>
      <c r="D93" s="45">
        <f>SUM(D86:D92)</f>
        <v>2.4E-2</v>
      </c>
      <c r="E93" s="45">
        <f>SUM(E86:E92)</f>
        <v>0</v>
      </c>
      <c r="F93" s="46">
        <v>50</v>
      </c>
      <c r="G93" s="45">
        <f t="shared" ref="G93:L93" si="12">SUM(G86:G92)</f>
        <v>2.5000000000000001E-2</v>
      </c>
      <c r="H93" s="45">
        <f t="shared" si="12"/>
        <v>0</v>
      </c>
      <c r="I93" s="45">
        <f t="shared" si="12"/>
        <v>2.5999999999999999E-2</v>
      </c>
      <c r="J93" s="45">
        <f t="shared" si="12"/>
        <v>0</v>
      </c>
      <c r="K93" s="45">
        <f t="shared" si="12"/>
        <v>2.1579999999999999</v>
      </c>
      <c r="L93" s="45">
        <f t="shared" si="12"/>
        <v>0</v>
      </c>
      <c r="M93" s="46">
        <v>21.715</v>
      </c>
    </row>
    <row r="94" spans="1:13" ht="15" customHeight="1" x14ac:dyDescent="0.2">
      <c r="A94" s="44"/>
      <c r="B94" s="128" t="s">
        <v>476</v>
      </c>
      <c r="C94" s="128"/>
      <c r="D94" s="128"/>
      <c r="E94" s="128"/>
      <c r="F94" s="128"/>
      <c r="G94" s="128"/>
      <c r="H94" s="128"/>
      <c r="I94" s="128"/>
      <c r="J94" s="128"/>
      <c r="K94" s="128"/>
      <c r="L94" s="128"/>
      <c r="M94" s="128"/>
    </row>
    <row r="95" spans="1:13" x14ac:dyDescent="0.2">
      <c r="A95" s="44" t="s">
        <v>477</v>
      </c>
      <c r="B95" s="40">
        <v>1</v>
      </c>
      <c r="C95" s="41" t="s">
        <v>478</v>
      </c>
      <c r="D95" s="46">
        <v>0</v>
      </c>
      <c r="E95" s="46">
        <v>0</v>
      </c>
      <c r="F95" s="46">
        <v>0</v>
      </c>
      <c r="G95" s="46">
        <v>0</v>
      </c>
      <c r="H95" s="46">
        <v>0</v>
      </c>
      <c r="I95" s="46">
        <v>0</v>
      </c>
      <c r="J95" s="46">
        <v>0</v>
      </c>
      <c r="K95" s="46">
        <v>0</v>
      </c>
      <c r="L95" s="46">
        <v>0</v>
      </c>
      <c r="M95" s="46">
        <v>0</v>
      </c>
    </row>
    <row r="96" spans="1:13" ht="18" x14ac:dyDescent="0.2">
      <c r="A96" s="44" t="s">
        <v>479</v>
      </c>
      <c r="B96" s="40">
        <v>2</v>
      </c>
      <c r="C96" s="41" t="s">
        <v>480</v>
      </c>
      <c r="D96" s="46">
        <v>0</v>
      </c>
      <c r="E96" s="46">
        <v>0</v>
      </c>
      <c r="F96" s="46">
        <v>0</v>
      </c>
      <c r="G96" s="46">
        <v>0</v>
      </c>
      <c r="H96" s="46">
        <v>0</v>
      </c>
      <c r="I96" s="46">
        <v>0</v>
      </c>
      <c r="J96" s="46">
        <v>0</v>
      </c>
      <c r="K96" s="46">
        <v>4.8000000000000001E-2</v>
      </c>
      <c r="L96" s="46">
        <v>0</v>
      </c>
      <c r="M96" s="46">
        <v>50</v>
      </c>
    </row>
    <row r="97" spans="1:13" x14ac:dyDescent="0.2">
      <c r="A97" s="44" t="s">
        <v>481</v>
      </c>
      <c r="B97" s="40">
        <v>3</v>
      </c>
      <c r="C97" s="41" t="s">
        <v>482</v>
      </c>
      <c r="D97" s="46">
        <v>0</v>
      </c>
      <c r="E97" s="46">
        <v>0</v>
      </c>
      <c r="F97" s="46">
        <v>0</v>
      </c>
      <c r="G97" s="46">
        <v>0</v>
      </c>
      <c r="H97" s="46">
        <v>0</v>
      </c>
      <c r="I97" s="46">
        <v>0</v>
      </c>
      <c r="J97" s="46">
        <v>0</v>
      </c>
      <c r="K97" s="46">
        <v>0</v>
      </c>
      <c r="L97" s="46">
        <v>0</v>
      </c>
      <c r="M97" s="46">
        <v>0</v>
      </c>
    </row>
    <row r="98" spans="1:13" x14ac:dyDescent="0.2">
      <c r="A98" s="44" t="s">
        <v>483</v>
      </c>
      <c r="B98" s="40">
        <v>4</v>
      </c>
      <c r="C98" s="41" t="s">
        <v>484</v>
      </c>
      <c r="D98" s="46">
        <v>0.253</v>
      </c>
      <c r="E98" s="46">
        <v>0</v>
      </c>
      <c r="F98" s="46">
        <v>50.38</v>
      </c>
      <c r="G98" s="46">
        <v>0.26600000000000001</v>
      </c>
      <c r="H98" s="46">
        <v>0</v>
      </c>
      <c r="I98" s="46">
        <v>0.248</v>
      </c>
      <c r="J98" s="46">
        <v>0</v>
      </c>
      <c r="K98" s="46">
        <v>1.2370000000000001</v>
      </c>
      <c r="L98" s="46">
        <v>0</v>
      </c>
      <c r="M98" s="46">
        <v>90.024000000000001</v>
      </c>
    </row>
    <row r="99" spans="1:13" ht="19.5" customHeight="1" x14ac:dyDescent="0.2">
      <c r="A99" s="44" t="s">
        <v>485</v>
      </c>
      <c r="B99" s="129" t="s">
        <v>486</v>
      </c>
      <c r="C99" s="129"/>
      <c r="D99" s="45">
        <f>SUM(D95:D98)</f>
        <v>0.253</v>
      </c>
      <c r="E99" s="45">
        <f>SUM(E95:E98)</f>
        <v>0</v>
      </c>
      <c r="F99" s="46">
        <v>38.536999999999999</v>
      </c>
      <c r="G99" s="45">
        <f t="shared" ref="G99:L99" si="13">SUM(G95:G98)</f>
        <v>0.26600000000000001</v>
      </c>
      <c r="H99" s="45">
        <f t="shared" si="13"/>
        <v>0</v>
      </c>
      <c r="I99" s="45">
        <f t="shared" si="13"/>
        <v>0.248</v>
      </c>
      <c r="J99" s="45">
        <f t="shared" si="13"/>
        <v>0</v>
      </c>
      <c r="K99" s="45">
        <f t="shared" si="13"/>
        <v>1.2850000000000001</v>
      </c>
      <c r="L99" s="45">
        <f t="shared" si="13"/>
        <v>0</v>
      </c>
      <c r="M99" s="46">
        <v>87.316000000000003</v>
      </c>
    </row>
    <row r="100" spans="1:13" ht="15" customHeight="1" x14ac:dyDescent="0.2">
      <c r="A100" s="44"/>
      <c r="B100" s="128" t="s">
        <v>487</v>
      </c>
      <c r="C100" s="128"/>
      <c r="D100" s="128"/>
      <c r="E100" s="128"/>
      <c r="F100" s="128"/>
      <c r="G100" s="128"/>
      <c r="H100" s="128"/>
      <c r="I100" s="128"/>
      <c r="J100" s="128"/>
      <c r="K100" s="128"/>
      <c r="L100" s="128"/>
      <c r="M100" s="128"/>
    </row>
    <row r="101" spans="1:13" ht="18" x14ac:dyDescent="0.2">
      <c r="A101" s="44" t="s">
        <v>488</v>
      </c>
      <c r="B101" s="40">
        <v>1</v>
      </c>
      <c r="C101" s="41" t="s">
        <v>489</v>
      </c>
      <c r="D101" s="46">
        <v>0</v>
      </c>
      <c r="E101" s="46">
        <v>0</v>
      </c>
      <c r="F101" s="46">
        <v>0</v>
      </c>
      <c r="G101" s="46">
        <v>0</v>
      </c>
      <c r="H101" s="46">
        <v>0</v>
      </c>
      <c r="I101" s="46">
        <v>0</v>
      </c>
      <c r="J101" s="46">
        <v>0</v>
      </c>
      <c r="K101" s="46">
        <v>0</v>
      </c>
      <c r="L101" s="46">
        <v>0</v>
      </c>
      <c r="M101" s="46">
        <v>0</v>
      </c>
    </row>
    <row r="102" spans="1:13" x14ac:dyDescent="0.2">
      <c r="A102" s="44" t="s">
        <v>490</v>
      </c>
      <c r="B102" s="40">
        <v>2</v>
      </c>
      <c r="C102" s="41" t="s">
        <v>491</v>
      </c>
      <c r="D102" s="46">
        <v>0</v>
      </c>
      <c r="E102" s="46">
        <v>0</v>
      </c>
      <c r="F102" s="46">
        <v>0</v>
      </c>
      <c r="G102" s="46">
        <v>0</v>
      </c>
      <c r="H102" s="46">
        <v>0</v>
      </c>
      <c r="I102" s="46">
        <v>0</v>
      </c>
      <c r="J102" s="46">
        <v>0</v>
      </c>
      <c r="K102" s="46">
        <v>0</v>
      </c>
      <c r="L102" s="46">
        <v>0</v>
      </c>
      <c r="M102" s="46">
        <v>0</v>
      </c>
    </row>
    <row r="103" spans="1:13" x14ac:dyDescent="0.2">
      <c r="A103" s="44" t="s">
        <v>492</v>
      </c>
      <c r="B103" s="40">
        <v>3</v>
      </c>
      <c r="C103" s="41" t="s">
        <v>493</v>
      </c>
      <c r="D103" s="46">
        <v>0</v>
      </c>
      <c r="E103" s="46">
        <v>0</v>
      </c>
      <c r="F103" s="46">
        <v>0</v>
      </c>
      <c r="G103" s="46">
        <v>0</v>
      </c>
      <c r="H103" s="46">
        <v>0</v>
      </c>
      <c r="I103" s="46">
        <v>0</v>
      </c>
      <c r="J103" s="46">
        <v>0</v>
      </c>
      <c r="K103" s="46">
        <v>0</v>
      </c>
      <c r="L103" s="46">
        <v>0</v>
      </c>
      <c r="M103" s="46">
        <v>0</v>
      </c>
    </row>
    <row r="104" spans="1:13" ht="32.25" customHeight="1" x14ac:dyDescent="0.2">
      <c r="A104" s="44" t="s">
        <v>494</v>
      </c>
      <c r="B104" s="127" t="s">
        <v>495</v>
      </c>
      <c r="C104" s="127"/>
      <c r="D104" s="45">
        <f>SUM(D101:D103)</f>
        <v>0</v>
      </c>
      <c r="E104" s="45">
        <f>SUM(E101:E103)</f>
        <v>0</v>
      </c>
      <c r="F104" s="46">
        <v>0</v>
      </c>
      <c r="G104" s="45">
        <f t="shared" ref="G104:L104" si="14">SUM(G101:G103)</f>
        <v>0</v>
      </c>
      <c r="H104" s="45">
        <f t="shared" si="14"/>
        <v>0</v>
      </c>
      <c r="I104" s="45">
        <f t="shared" si="14"/>
        <v>0</v>
      </c>
      <c r="J104" s="45">
        <f t="shared" si="14"/>
        <v>0</v>
      </c>
      <c r="K104" s="45">
        <f t="shared" si="14"/>
        <v>0</v>
      </c>
      <c r="L104" s="45">
        <f t="shared" si="14"/>
        <v>0</v>
      </c>
      <c r="M104" s="46">
        <v>0</v>
      </c>
    </row>
    <row r="105" spans="1:13" ht="12.75" customHeight="1" x14ac:dyDescent="0.2">
      <c r="A105" s="44"/>
      <c r="B105" s="128" t="s">
        <v>496</v>
      </c>
      <c r="C105" s="128"/>
      <c r="D105" s="128"/>
      <c r="E105" s="128"/>
      <c r="F105" s="128"/>
      <c r="G105" s="128"/>
      <c r="H105" s="128"/>
      <c r="I105" s="128"/>
      <c r="J105" s="128"/>
      <c r="K105" s="128"/>
      <c r="L105" s="128"/>
      <c r="M105" s="128"/>
    </row>
    <row r="106" spans="1:13" ht="18" x14ac:dyDescent="0.2">
      <c r="A106" s="44" t="s">
        <v>497</v>
      </c>
      <c r="B106" s="40">
        <v>1</v>
      </c>
      <c r="C106" s="41" t="s">
        <v>498</v>
      </c>
      <c r="D106" s="46">
        <v>1.0409999999999999</v>
      </c>
      <c r="E106" s="46">
        <v>0</v>
      </c>
      <c r="F106" s="46">
        <v>100</v>
      </c>
      <c r="G106" s="46">
        <v>1.093</v>
      </c>
      <c r="H106" s="46">
        <v>0</v>
      </c>
      <c r="I106" s="46">
        <v>1.095</v>
      </c>
      <c r="J106" s="46">
        <v>0</v>
      </c>
      <c r="K106" s="46">
        <v>2.242</v>
      </c>
      <c r="L106" s="46">
        <v>0</v>
      </c>
      <c r="M106" s="46">
        <v>100</v>
      </c>
    </row>
    <row r="107" spans="1:13" x14ac:dyDescent="0.2">
      <c r="A107" s="44" t="s">
        <v>499</v>
      </c>
      <c r="B107" s="40">
        <v>2</v>
      </c>
      <c r="C107" s="41" t="s">
        <v>500</v>
      </c>
      <c r="D107" s="46">
        <v>0</v>
      </c>
      <c r="E107" s="46">
        <v>0</v>
      </c>
      <c r="F107" s="46">
        <v>0</v>
      </c>
      <c r="G107" s="46">
        <v>0</v>
      </c>
      <c r="H107" s="46">
        <v>0</v>
      </c>
      <c r="I107" s="46">
        <v>0</v>
      </c>
      <c r="J107" s="46">
        <v>0</v>
      </c>
      <c r="K107" s="46">
        <v>0</v>
      </c>
      <c r="L107" s="46">
        <v>0</v>
      </c>
      <c r="M107" s="46">
        <v>0</v>
      </c>
    </row>
    <row r="108" spans="1:13" ht="31.5" customHeight="1" x14ac:dyDescent="0.2">
      <c r="A108" s="44" t="s">
        <v>501</v>
      </c>
      <c r="B108" s="131" t="s">
        <v>502</v>
      </c>
      <c r="C108" s="131"/>
      <c r="D108" s="45">
        <f>SUM(D106:D107)</f>
        <v>1.0409999999999999</v>
      </c>
      <c r="E108" s="45">
        <f>SUM(E106:E107)</f>
        <v>0</v>
      </c>
      <c r="F108" s="46">
        <v>100</v>
      </c>
      <c r="G108" s="45">
        <f t="shared" ref="G108:L108" si="15">SUM(G106:G107)</f>
        <v>1.093</v>
      </c>
      <c r="H108" s="45">
        <f t="shared" si="15"/>
        <v>0</v>
      </c>
      <c r="I108" s="45">
        <f t="shared" si="15"/>
        <v>1.095</v>
      </c>
      <c r="J108" s="45">
        <f t="shared" si="15"/>
        <v>0</v>
      </c>
      <c r="K108" s="45">
        <f t="shared" si="15"/>
        <v>2.242</v>
      </c>
      <c r="L108" s="45">
        <f t="shared" si="15"/>
        <v>0</v>
      </c>
      <c r="M108" s="46">
        <v>100</v>
      </c>
    </row>
    <row r="109" spans="1:13" ht="14.25" customHeight="1" x14ac:dyDescent="0.2">
      <c r="A109" s="44"/>
      <c r="B109" s="128" t="s">
        <v>503</v>
      </c>
      <c r="C109" s="128"/>
      <c r="D109" s="128"/>
      <c r="E109" s="128"/>
      <c r="F109" s="128"/>
      <c r="G109" s="128"/>
      <c r="H109" s="128"/>
      <c r="I109" s="128"/>
      <c r="J109" s="128"/>
      <c r="K109" s="128"/>
      <c r="L109" s="128"/>
      <c r="M109" s="128"/>
    </row>
    <row r="110" spans="1:13" x14ac:dyDescent="0.2">
      <c r="A110" s="44" t="s">
        <v>504</v>
      </c>
      <c r="B110" s="40">
        <v>1</v>
      </c>
      <c r="C110" s="41" t="s">
        <v>505</v>
      </c>
      <c r="D110" s="46">
        <v>7.5359999999999996</v>
      </c>
      <c r="E110" s="46">
        <v>0</v>
      </c>
      <c r="F110" s="46">
        <v>91.328000000000003</v>
      </c>
      <c r="G110" s="46">
        <v>3.9780000000000002</v>
      </c>
      <c r="H110" s="46">
        <v>0</v>
      </c>
      <c r="I110" s="46">
        <v>1.3</v>
      </c>
      <c r="J110" s="46">
        <v>0</v>
      </c>
      <c r="K110" s="46">
        <v>5.7430000000000003</v>
      </c>
      <c r="L110" s="46">
        <v>0.40500000000000003</v>
      </c>
      <c r="M110" s="46">
        <v>80.734999999999999</v>
      </c>
    </row>
    <row r="111" spans="1:13" ht="31.5" customHeight="1" x14ac:dyDescent="0.2">
      <c r="A111" s="44" t="s">
        <v>506</v>
      </c>
      <c r="B111" s="130" t="s">
        <v>507</v>
      </c>
      <c r="C111" s="130"/>
      <c r="D111" s="45">
        <f>D110</f>
        <v>7.5359999999999996</v>
      </c>
      <c r="E111" s="45">
        <f>E110</f>
        <v>0</v>
      </c>
      <c r="F111" s="46">
        <v>91.328000000000003</v>
      </c>
      <c r="G111" s="45">
        <f t="shared" ref="G111:L111" si="16">G110</f>
        <v>3.9780000000000002</v>
      </c>
      <c r="H111" s="45">
        <f t="shared" si="16"/>
        <v>0</v>
      </c>
      <c r="I111" s="45">
        <f t="shared" si="16"/>
        <v>1.3</v>
      </c>
      <c r="J111" s="45">
        <f t="shared" si="16"/>
        <v>0</v>
      </c>
      <c r="K111" s="45">
        <f t="shared" si="16"/>
        <v>5.7430000000000003</v>
      </c>
      <c r="L111" s="45">
        <f t="shared" si="16"/>
        <v>0.40500000000000003</v>
      </c>
      <c r="M111" s="46">
        <v>80.734999999999999</v>
      </c>
    </row>
    <row r="112" spans="1:13" ht="12.75" customHeight="1" x14ac:dyDescent="0.2">
      <c r="A112" s="44"/>
      <c r="B112" s="128" t="s">
        <v>508</v>
      </c>
      <c r="C112" s="128"/>
      <c r="D112" s="128"/>
      <c r="E112" s="128"/>
      <c r="F112" s="128"/>
      <c r="G112" s="128"/>
      <c r="H112" s="128"/>
      <c r="I112" s="128"/>
      <c r="J112" s="128"/>
      <c r="K112" s="128"/>
      <c r="L112" s="128"/>
      <c r="M112" s="128"/>
    </row>
    <row r="113" spans="1:13" ht="18" x14ac:dyDescent="0.2">
      <c r="A113" s="44" t="s">
        <v>509</v>
      </c>
      <c r="B113" s="40">
        <v>1</v>
      </c>
      <c r="C113" s="41" t="s">
        <v>510</v>
      </c>
      <c r="D113" s="46">
        <v>0</v>
      </c>
      <c r="E113" s="46">
        <v>0</v>
      </c>
      <c r="F113" s="46">
        <v>0</v>
      </c>
      <c r="G113" s="46">
        <v>0</v>
      </c>
      <c r="H113" s="46">
        <v>0</v>
      </c>
      <c r="I113" s="46">
        <v>0</v>
      </c>
      <c r="J113" s="46">
        <v>0</v>
      </c>
      <c r="K113" s="46">
        <v>0</v>
      </c>
      <c r="L113" s="46">
        <v>0</v>
      </c>
      <c r="M113" s="46">
        <v>0</v>
      </c>
    </row>
    <row r="114" spans="1:13" ht="33" customHeight="1" x14ac:dyDescent="0.2">
      <c r="A114" s="44" t="s">
        <v>511</v>
      </c>
      <c r="B114" s="127" t="s">
        <v>512</v>
      </c>
      <c r="C114" s="127"/>
      <c r="D114" s="45">
        <f>D113</f>
        <v>0</v>
      </c>
      <c r="E114" s="45">
        <f>E113</f>
        <v>0</v>
      </c>
      <c r="F114" s="46">
        <v>0</v>
      </c>
      <c r="G114" s="45">
        <f t="shared" ref="G114:L114" si="17">G113</f>
        <v>0</v>
      </c>
      <c r="H114" s="45">
        <f t="shared" si="17"/>
        <v>0</v>
      </c>
      <c r="I114" s="45">
        <f t="shared" si="17"/>
        <v>0</v>
      </c>
      <c r="J114" s="45">
        <f t="shared" si="17"/>
        <v>0</v>
      </c>
      <c r="K114" s="45">
        <f t="shared" si="17"/>
        <v>0</v>
      </c>
      <c r="L114" s="45">
        <f t="shared" si="17"/>
        <v>0</v>
      </c>
      <c r="M114" s="46">
        <v>0</v>
      </c>
    </row>
    <row r="115" spans="1:13" ht="12.75" customHeight="1" x14ac:dyDescent="0.2">
      <c r="A115" s="44"/>
      <c r="B115" s="128" t="s">
        <v>513</v>
      </c>
      <c r="C115" s="128"/>
      <c r="D115" s="128"/>
      <c r="E115" s="128"/>
      <c r="F115" s="128"/>
      <c r="G115" s="128"/>
      <c r="H115" s="128"/>
      <c r="I115" s="128"/>
      <c r="J115" s="128"/>
      <c r="K115" s="128"/>
      <c r="L115" s="128"/>
      <c r="M115" s="128"/>
    </row>
    <row r="116" spans="1:13" ht="18" x14ac:dyDescent="0.2">
      <c r="A116" s="44" t="s">
        <v>514</v>
      </c>
      <c r="B116" s="40">
        <v>1</v>
      </c>
      <c r="C116" s="41" t="s">
        <v>515</v>
      </c>
      <c r="D116" s="46">
        <v>0</v>
      </c>
      <c r="E116" s="46">
        <v>0</v>
      </c>
      <c r="F116" s="46">
        <v>0</v>
      </c>
      <c r="G116" s="46">
        <v>0</v>
      </c>
      <c r="H116" s="46">
        <v>0</v>
      </c>
      <c r="I116" s="46">
        <v>0</v>
      </c>
      <c r="J116" s="46">
        <v>0</v>
      </c>
      <c r="K116" s="46">
        <v>0</v>
      </c>
      <c r="L116" s="46">
        <v>0</v>
      </c>
      <c r="M116" s="46">
        <v>0</v>
      </c>
    </row>
    <row r="117" spans="1:13" ht="18.75" customHeight="1" x14ac:dyDescent="0.2">
      <c r="A117" s="44" t="s">
        <v>516</v>
      </c>
      <c r="B117" s="129" t="s">
        <v>517</v>
      </c>
      <c r="C117" s="129"/>
      <c r="D117" s="45">
        <f>D116</f>
        <v>0</v>
      </c>
      <c r="E117" s="45">
        <f>E116</f>
        <v>0</v>
      </c>
      <c r="F117" s="46">
        <v>0</v>
      </c>
      <c r="G117" s="45">
        <f t="shared" ref="G117:L117" si="18">G116</f>
        <v>0</v>
      </c>
      <c r="H117" s="45">
        <f t="shared" si="18"/>
        <v>0</v>
      </c>
      <c r="I117" s="45">
        <f t="shared" si="18"/>
        <v>0</v>
      </c>
      <c r="J117" s="45">
        <f t="shared" si="18"/>
        <v>0</v>
      </c>
      <c r="K117" s="45">
        <f t="shared" si="18"/>
        <v>0</v>
      </c>
      <c r="L117" s="45">
        <f t="shared" si="18"/>
        <v>0</v>
      </c>
      <c r="M117" s="46">
        <v>0</v>
      </c>
    </row>
    <row r="118" spans="1:13" ht="12.75" customHeight="1" x14ac:dyDescent="0.2">
      <c r="A118" s="44"/>
      <c r="B118" s="128" t="s">
        <v>518</v>
      </c>
      <c r="C118" s="128"/>
      <c r="D118" s="128"/>
      <c r="E118" s="128"/>
      <c r="F118" s="128"/>
      <c r="G118" s="128"/>
      <c r="H118" s="128"/>
      <c r="I118" s="128"/>
      <c r="J118" s="128"/>
      <c r="K118" s="128"/>
      <c r="L118" s="128"/>
      <c r="M118" s="128"/>
    </row>
    <row r="119" spans="1:13" x14ac:dyDescent="0.2">
      <c r="A119" s="44" t="s">
        <v>519</v>
      </c>
      <c r="B119" s="47">
        <v>1</v>
      </c>
      <c r="C119" s="41" t="s">
        <v>520</v>
      </c>
      <c r="D119" s="46">
        <v>0.21099999999999999</v>
      </c>
      <c r="E119" s="46">
        <v>0</v>
      </c>
      <c r="F119" s="46">
        <v>296.29599999999999</v>
      </c>
      <c r="G119" s="46">
        <v>0.441</v>
      </c>
      <c r="H119" s="46">
        <v>0</v>
      </c>
      <c r="I119" s="46">
        <v>0.58899999999999997</v>
      </c>
      <c r="J119" s="46">
        <v>0</v>
      </c>
      <c r="K119" s="46">
        <v>0</v>
      </c>
      <c r="L119" s="46">
        <v>0</v>
      </c>
      <c r="M119" s="46">
        <v>0</v>
      </c>
    </row>
    <row r="120" spans="1:13" x14ac:dyDescent="0.2">
      <c r="A120" s="44" t="s">
        <v>521</v>
      </c>
      <c r="B120" s="47">
        <v>2</v>
      </c>
      <c r="C120" s="41" t="s">
        <v>522</v>
      </c>
      <c r="D120" s="46">
        <v>1.657</v>
      </c>
      <c r="E120" s="46">
        <v>0</v>
      </c>
      <c r="F120" s="46">
        <v>0</v>
      </c>
      <c r="G120" s="46">
        <v>1.46</v>
      </c>
      <c r="H120" s="46">
        <v>0</v>
      </c>
      <c r="I120" s="46">
        <v>1.4970000000000001</v>
      </c>
      <c r="J120" s="46">
        <v>0</v>
      </c>
      <c r="K120" s="46">
        <v>0</v>
      </c>
      <c r="L120" s="46">
        <v>0</v>
      </c>
      <c r="M120" s="46">
        <v>0</v>
      </c>
    </row>
    <row r="121" spans="1:13" x14ac:dyDescent="0.2">
      <c r="A121" s="44" t="s">
        <v>523</v>
      </c>
      <c r="B121" s="47">
        <v>3</v>
      </c>
      <c r="C121" s="41" t="s">
        <v>524</v>
      </c>
      <c r="D121" s="46">
        <v>0</v>
      </c>
      <c r="E121" s="46">
        <v>0</v>
      </c>
      <c r="F121" s="46">
        <v>0</v>
      </c>
      <c r="G121" s="46">
        <v>0</v>
      </c>
      <c r="H121" s="46">
        <v>0</v>
      </c>
      <c r="I121" s="46">
        <v>0</v>
      </c>
      <c r="J121" s="46">
        <v>0</v>
      </c>
      <c r="K121" s="46">
        <v>0</v>
      </c>
      <c r="L121" s="46">
        <v>0</v>
      </c>
      <c r="M121" s="46">
        <v>0</v>
      </c>
    </row>
    <row r="122" spans="1:13" ht="27.75" customHeight="1" x14ac:dyDescent="0.2">
      <c r="A122" s="44" t="s">
        <v>525</v>
      </c>
      <c r="B122" s="136" t="s">
        <v>526</v>
      </c>
      <c r="C122" s="136"/>
      <c r="D122" s="45">
        <f>SUM(D119:D121)</f>
        <v>1.8680000000000001</v>
      </c>
      <c r="E122" s="45">
        <f>SUM(E119:E121)</f>
        <v>0</v>
      </c>
      <c r="F122" s="46">
        <v>33.44</v>
      </c>
      <c r="G122" s="45">
        <f t="shared" ref="G122:L122" si="19">SUM(G119:G121)</f>
        <v>1.901</v>
      </c>
      <c r="H122" s="45">
        <f t="shared" si="19"/>
        <v>0</v>
      </c>
      <c r="I122" s="45">
        <f t="shared" si="19"/>
        <v>2.0860000000000003</v>
      </c>
      <c r="J122" s="45">
        <f t="shared" si="19"/>
        <v>0</v>
      </c>
      <c r="K122" s="45">
        <f t="shared" si="19"/>
        <v>0</v>
      </c>
      <c r="L122" s="45">
        <f t="shared" si="19"/>
        <v>0</v>
      </c>
      <c r="M122" s="46">
        <v>0</v>
      </c>
    </row>
    <row r="123" spans="1:13" ht="12.75" customHeight="1" x14ac:dyDescent="0.2">
      <c r="A123" s="44"/>
      <c r="B123" s="128" t="s">
        <v>527</v>
      </c>
      <c r="C123" s="128"/>
      <c r="D123" s="128"/>
      <c r="E123" s="128"/>
      <c r="F123" s="128"/>
      <c r="G123" s="128"/>
      <c r="H123" s="128"/>
      <c r="I123" s="128"/>
      <c r="J123" s="128"/>
      <c r="K123" s="128"/>
      <c r="L123" s="128"/>
      <c r="M123" s="128"/>
    </row>
    <row r="124" spans="1:13" ht="18" x14ac:dyDescent="0.2">
      <c r="A124" s="44" t="s">
        <v>528</v>
      </c>
      <c r="B124" s="40">
        <v>1</v>
      </c>
      <c r="C124" s="41" t="s">
        <v>529</v>
      </c>
      <c r="D124" s="46">
        <v>1.5069999999999999</v>
      </c>
      <c r="E124" s="46">
        <v>0</v>
      </c>
      <c r="F124" s="46">
        <v>97.444999999999993</v>
      </c>
      <c r="G124" s="46">
        <v>2.1139999999999999</v>
      </c>
      <c r="H124" s="46">
        <v>0</v>
      </c>
      <c r="I124" s="46">
        <v>2.0369999999999999</v>
      </c>
      <c r="J124" s="46">
        <v>0</v>
      </c>
      <c r="K124" s="46">
        <v>1.3120000000000001</v>
      </c>
      <c r="L124" s="46">
        <v>0</v>
      </c>
      <c r="M124" s="46">
        <v>79.423000000000002</v>
      </c>
    </row>
    <row r="125" spans="1:13" ht="18" x14ac:dyDescent="0.2">
      <c r="A125" s="44" t="s">
        <v>530</v>
      </c>
      <c r="B125" s="40">
        <v>2</v>
      </c>
      <c r="C125" s="41" t="s">
        <v>531</v>
      </c>
      <c r="D125" s="46">
        <v>6.6920000000000002</v>
      </c>
      <c r="E125" s="46">
        <v>0</v>
      </c>
      <c r="F125" s="46">
        <v>96.944999999999993</v>
      </c>
      <c r="G125" s="46">
        <v>7.5750000000000002</v>
      </c>
      <c r="H125" s="46">
        <v>0</v>
      </c>
      <c r="I125" s="46">
        <v>7.8090000000000002</v>
      </c>
      <c r="J125" s="46">
        <v>0</v>
      </c>
      <c r="K125" s="46">
        <v>6.383</v>
      </c>
      <c r="L125" s="46">
        <v>0</v>
      </c>
      <c r="M125" s="46">
        <v>84.6</v>
      </c>
    </row>
    <row r="126" spans="1:13" ht="18" customHeight="1" x14ac:dyDescent="0.2">
      <c r="A126" s="44" t="s">
        <v>532</v>
      </c>
      <c r="B126" s="127" t="s">
        <v>533</v>
      </c>
      <c r="C126" s="127"/>
      <c r="D126" s="45">
        <f>SUM(D124:D125)</f>
        <v>8.1989999999999998</v>
      </c>
      <c r="E126" s="45">
        <f>SUM(E124:E125)</f>
        <v>0</v>
      </c>
      <c r="F126" s="46">
        <v>97.036000000000001</v>
      </c>
      <c r="G126" s="45">
        <f t="shared" ref="G126:L126" si="20">SUM(G124:G125)</f>
        <v>9.6890000000000001</v>
      </c>
      <c r="H126" s="45">
        <f t="shared" si="20"/>
        <v>0</v>
      </c>
      <c r="I126" s="45">
        <f t="shared" si="20"/>
        <v>9.8460000000000001</v>
      </c>
      <c r="J126" s="45">
        <f t="shared" si="20"/>
        <v>0</v>
      </c>
      <c r="K126" s="45">
        <f t="shared" si="20"/>
        <v>7.6950000000000003</v>
      </c>
      <c r="L126" s="45">
        <f t="shared" si="20"/>
        <v>0</v>
      </c>
      <c r="M126" s="46">
        <v>83.718000000000004</v>
      </c>
    </row>
    <row r="127" spans="1:13" ht="18.75" customHeight="1" x14ac:dyDescent="0.2">
      <c r="A127" s="44"/>
      <c r="B127" s="128" t="s">
        <v>534</v>
      </c>
      <c r="C127" s="128"/>
      <c r="D127" s="128"/>
      <c r="E127" s="128"/>
      <c r="F127" s="128"/>
      <c r="G127" s="128"/>
      <c r="H127" s="128"/>
      <c r="I127" s="128"/>
      <c r="J127" s="128"/>
      <c r="K127" s="128"/>
      <c r="L127" s="128"/>
      <c r="M127" s="128"/>
    </row>
    <row r="128" spans="1:13" ht="18" x14ac:dyDescent="0.2">
      <c r="A128" s="44" t="s">
        <v>535</v>
      </c>
      <c r="B128" s="40">
        <v>1</v>
      </c>
      <c r="C128" s="41" t="s">
        <v>536</v>
      </c>
      <c r="D128" s="46">
        <v>26.07</v>
      </c>
      <c r="E128" s="46">
        <v>0</v>
      </c>
      <c r="F128" s="46">
        <v>0</v>
      </c>
      <c r="G128" s="46">
        <v>27.370999999999999</v>
      </c>
      <c r="H128" s="46">
        <v>0</v>
      </c>
      <c r="I128" s="46">
        <v>27.427</v>
      </c>
      <c r="J128" s="46">
        <v>0</v>
      </c>
      <c r="K128" s="46">
        <v>0</v>
      </c>
      <c r="L128" s="46">
        <v>0</v>
      </c>
      <c r="M128" s="46">
        <v>0</v>
      </c>
    </row>
    <row r="129" spans="1:14" ht="17.25" customHeight="1" x14ac:dyDescent="0.2">
      <c r="A129" s="44" t="s">
        <v>537</v>
      </c>
      <c r="B129" s="131" t="s">
        <v>538</v>
      </c>
      <c r="C129" s="131"/>
      <c r="D129" s="45">
        <f>D128</f>
        <v>26.07</v>
      </c>
      <c r="E129" s="45">
        <f>E128</f>
        <v>0</v>
      </c>
      <c r="F129" s="46">
        <v>0</v>
      </c>
      <c r="G129" s="45">
        <f t="shared" ref="G129:L129" si="21">G128</f>
        <v>27.370999999999999</v>
      </c>
      <c r="H129" s="45">
        <f t="shared" si="21"/>
        <v>0</v>
      </c>
      <c r="I129" s="45">
        <f t="shared" si="21"/>
        <v>27.427</v>
      </c>
      <c r="J129" s="45">
        <f t="shared" si="21"/>
        <v>0</v>
      </c>
      <c r="K129" s="45">
        <f t="shared" si="21"/>
        <v>0</v>
      </c>
      <c r="L129" s="45">
        <f t="shared" si="21"/>
        <v>0</v>
      </c>
      <c r="M129" s="46">
        <v>0</v>
      </c>
    </row>
    <row r="130" spans="1:14" ht="14.25" customHeight="1" x14ac:dyDescent="0.2">
      <c r="A130" s="44"/>
      <c r="B130" s="128" t="s">
        <v>539</v>
      </c>
      <c r="C130" s="128"/>
      <c r="D130" s="128"/>
      <c r="E130" s="128"/>
      <c r="F130" s="128"/>
      <c r="G130" s="128"/>
      <c r="H130" s="128"/>
      <c r="I130" s="128"/>
      <c r="J130" s="128"/>
      <c r="K130" s="128"/>
      <c r="L130" s="128"/>
      <c r="M130" s="128"/>
    </row>
    <row r="131" spans="1:14" ht="18" x14ac:dyDescent="0.2">
      <c r="A131" s="44" t="s">
        <v>540</v>
      </c>
      <c r="B131" s="40">
        <v>1</v>
      </c>
      <c r="C131" s="41" t="s">
        <v>541</v>
      </c>
      <c r="D131" s="46">
        <v>14.189</v>
      </c>
      <c r="E131" s="46">
        <v>0</v>
      </c>
      <c r="F131" s="46">
        <v>89.677999999999997</v>
      </c>
      <c r="G131" s="46">
        <v>14.898</v>
      </c>
      <c r="H131" s="46">
        <v>0</v>
      </c>
      <c r="I131" s="46">
        <v>14.93</v>
      </c>
      <c r="J131" s="46">
        <v>0</v>
      </c>
      <c r="K131" s="46">
        <v>8.468</v>
      </c>
      <c r="L131" s="46">
        <v>0</v>
      </c>
      <c r="M131" s="46">
        <v>73.581999999999994</v>
      </c>
    </row>
    <row r="132" spans="1:14" ht="18" x14ac:dyDescent="0.2">
      <c r="A132" s="44" t="s">
        <v>542</v>
      </c>
      <c r="B132" s="40">
        <v>2</v>
      </c>
      <c r="C132" s="41" t="s">
        <v>543</v>
      </c>
      <c r="D132" s="46">
        <v>0</v>
      </c>
      <c r="E132" s="46">
        <v>0</v>
      </c>
      <c r="F132" s="46">
        <v>0</v>
      </c>
      <c r="G132" s="46">
        <v>0</v>
      </c>
      <c r="H132" s="46">
        <v>0</v>
      </c>
      <c r="I132" s="46">
        <v>0</v>
      </c>
      <c r="J132" s="46">
        <v>0</v>
      </c>
      <c r="K132" s="46">
        <v>0</v>
      </c>
      <c r="L132" s="46">
        <v>0</v>
      </c>
      <c r="M132" s="46">
        <v>0</v>
      </c>
    </row>
    <row r="133" spans="1:14" ht="24.75" customHeight="1" x14ac:dyDescent="0.2">
      <c r="A133" s="44" t="s">
        <v>544</v>
      </c>
      <c r="B133" s="127" t="s">
        <v>545</v>
      </c>
      <c r="C133" s="127"/>
      <c r="D133" s="45">
        <f>SUM(D131:D132)</f>
        <v>14.189</v>
      </c>
      <c r="E133" s="45">
        <f>SUM(E131:E132)</f>
        <v>0</v>
      </c>
      <c r="F133" s="46">
        <v>89.677999999999997</v>
      </c>
      <c r="G133" s="45">
        <f t="shared" ref="G133:L133" si="22">SUM(G131:G132)</f>
        <v>14.898</v>
      </c>
      <c r="H133" s="45">
        <f t="shared" si="22"/>
        <v>0</v>
      </c>
      <c r="I133" s="45">
        <f t="shared" si="22"/>
        <v>14.93</v>
      </c>
      <c r="J133" s="45">
        <f t="shared" si="22"/>
        <v>0</v>
      </c>
      <c r="K133" s="45">
        <f t="shared" si="22"/>
        <v>8.468</v>
      </c>
      <c r="L133" s="45">
        <f t="shared" si="22"/>
        <v>0</v>
      </c>
      <c r="M133" s="46">
        <v>73.581999999999994</v>
      </c>
    </row>
    <row r="134" spans="1:14" ht="49.5" customHeight="1" x14ac:dyDescent="0.2">
      <c r="B134" s="135" t="s">
        <v>546</v>
      </c>
      <c r="C134" s="135"/>
      <c r="D134" s="135"/>
      <c r="E134" s="135"/>
      <c r="F134" s="135"/>
      <c r="G134" s="135"/>
      <c r="H134" s="135"/>
      <c r="I134" s="135"/>
      <c r="J134" s="135"/>
      <c r="K134" s="135"/>
      <c r="L134" s="135"/>
      <c r="M134" s="135"/>
      <c r="N134" s="49"/>
    </row>
  </sheetData>
  <sheetProtection sheet="1"/>
  <mergeCells count="60">
    <mergeCell ref="B133:C133"/>
    <mergeCell ref="B134:M134"/>
    <mergeCell ref="B122:C122"/>
    <mergeCell ref="B123:M123"/>
    <mergeCell ref="B126:C126"/>
    <mergeCell ref="B127:M127"/>
    <mergeCell ref="B129:C129"/>
    <mergeCell ref="B130:M130"/>
    <mergeCell ref="B111:C111"/>
    <mergeCell ref="B112:M112"/>
    <mergeCell ref="B114:C114"/>
    <mergeCell ref="B115:M115"/>
    <mergeCell ref="B117:C117"/>
    <mergeCell ref="B118:M118"/>
    <mergeCell ref="B99:C99"/>
    <mergeCell ref="B100:M100"/>
    <mergeCell ref="B104:C104"/>
    <mergeCell ref="B105:M105"/>
    <mergeCell ref="B108:C108"/>
    <mergeCell ref="B109:M109"/>
    <mergeCell ref="B73:C73"/>
    <mergeCell ref="B74:M74"/>
    <mergeCell ref="B84:C84"/>
    <mergeCell ref="B85:M85"/>
    <mergeCell ref="B93:C93"/>
    <mergeCell ref="B94:M94"/>
    <mergeCell ref="B52:C52"/>
    <mergeCell ref="B53:M53"/>
    <mergeCell ref="B62:C62"/>
    <mergeCell ref="B63:M63"/>
    <mergeCell ref="B69:C69"/>
    <mergeCell ref="B70:M70"/>
    <mergeCell ref="B41:C41"/>
    <mergeCell ref="B42:M42"/>
    <mergeCell ref="B45:C45"/>
    <mergeCell ref="B46:M46"/>
    <mergeCell ref="B48:C48"/>
    <mergeCell ref="B49:M49"/>
    <mergeCell ref="B25:C25"/>
    <mergeCell ref="B26:M26"/>
    <mergeCell ref="B29:C29"/>
    <mergeCell ref="B30:M30"/>
    <mergeCell ref="B37:C37"/>
    <mergeCell ref="B38:M38"/>
    <mergeCell ref="K7:K8"/>
    <mergeCell ref="L7:L8"/>
    <mergeCell ref="M7:M8"/>
    <mergeCell ref="B9:M9"/>
    <mergeCell ref="B21:C21"/>
    <mergeCell ref="B22:M22"/>
    <mergeCell ref="L2:M2"/>
    <mergeCell ref="B3:M3"/>
    <mergeCell ref="B4:M4"/>
    <mergeCell ref="B5:M5"/>
    <mergeCell ref="B6:C8"/>
    <mergeCell ref="D6:J6"/>
    <mergeCell ref="K6:M6"/>
    <mergeCell ref="D7:F7"/>
    <mergeCell ref="G7:H7"/>
    <mergeCell ref="I7:J7"/>
  </mergeCells>
  <pageMargins left="0.70000000000000007" right="0.70000000000000007" top="0.75" bottom="0.75" header="0.51181102362204722" footer="0.51181102362204722"/>
  <pageSetup paperSize="9" firstPageNumber="0" orientation="landscape"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workbookViewId="0"/>
  </sheetViews>
  <sheetFormatPr defaultRowHeight="12.75" x14ac:dyDescent="0.2"/>
  <cols>
    <col min="1" max="1" width="3.83203125" style="11" customWidth="1"/>
    <col min="2" max="2" width="10.33203125" style="11" customWidth="1"/>
    <col min="3" max="3" width="6.5" style="11" customWidth="1"/>
    <col min="4" max="4" width="12.83203125" style="11" customWidth="1"/>
    <col min="5" max="5" width="37" style="11" customWidth="1"/>
    <col min="6" max="6" width="14.33203125" style="50" customWidth="1"/>
    <col min="7" max="7" width="12.33203125" style="50" customWidth="1"/>
    <col min="8" max="8" width="5.1640625" style="11" customWidth="1"/>
    <col min="9" max="9" width="14.6640625" style="11" customWidth="1"/>
    <col min="10" max="10" width="25" style="11" customWidth="1"/>
  </cols>
  <sheetData>
    <row r="1" spans="1:10" ht="15" customHeight="1" x14ac:dyDescent="0.2">
      <c r="A1" s="13"/>
      <c r="B1" s="13"/>
      <c r="C1" s="13"/>
      <c r="D1" s="13"/>
      <c r="E1" s="13"/>
      <c r="F1" s="51"/>
      <c r="G1" s="51"/>
      <c r="H1" s="13"/>
      <c r="I1" s="13"/>
      <c r="J1" s="52" t="s">
        <v>547</v>
      </c>
    </row>
    <row r="2" spans="1:10" ht="36.950000000000003" customHeight="1" x14ac:dyDescent="0.2">
      <c r="A2" s="139" t="s">
        <v>548</v>
      </c>
      <c r="B2" s="139"/>
      <c r="C2" s="139"/>
      <c r="D2" s="139"/>
      <c r="E2" s="139"/>
      <c r="F2" s="139"/>
      <c r="G2" s="139"/>
      <c r="H2" s="139"/>
      <c r="I2" s="139"/>
      <c r="J2" s="139"/>
    </row>
    <row r="3" spans="1:10" ht="42" customHeight="1" x14ac:dyDescent="0.2">
      <c r="A3" s="140" t="s">
        <v>549</v>
      </c>
      <c r="B3" s="140"/>
      <c r="C3" s="140" t="s">
        <v>550</v>
      </c>
      <c r="D3" s="140"/>
      <c r="E3" s="53" t="s">
        <v>551</v>
      </c>
      <c r="F3" s="54" t="s">
        <v>552</v>
      </c>
      <c r="G3" s="54" t="s">
        <v>553</v>
      </c>
      <c r="H3" s="54" t="s">
        <v>554</v>
      </c>
      <c r="I3" s="53" t="s">
        <v>555</v>
      </c>
      <c r="J3" s="55" t="s">
        <v>556</v>
      </c>
    </row>
    <row r="4" spans="1:10" ht="135" x14ac:dyDescent="0.2">
      <c r="A4" s="56">
        <v>1</v>
      </c>
      <c r="B4" s="57" t="s">
        <v>72</v>
      </c>
      <c r="C4" s="58" t="s">
        <v>73</v>
      </c>
      <c r="D4" s="57" t="s">
        <v>74</v>
      </c>
      <c r="E4" s="59" t="s">
        <v>557</v>
      </c>
      <c r="F4" s="60" t="s">
        <v>558</v>
      </c>
      <c r="G4" s="60" t="s">
        <v>559</v>
      </c>
      <c r="H4" s="60" t="s">
        <v>560</v>
      </c>
      <c r="I4" s="61" t="s">
        <v>561</v>
      </c>
      <c r="J4" s="62"/>
    </row>
    <row r="5" spans="1:10" ht="240.75" customHeight="1" x14ac:dyDescent="0.2">
      <c r="A5" s="56">
        <v>2</v>
      </c>
      <c r="B5" s="57" t="s">
        <v>76</v>
      </c>
      <c r="C5" s="63" t="s">
        <v>77</v>
      </c>
      <c r="D5" s="64" t="s">
        <v>78</v>
      </c>
      <c r="E5" s="59" t="s">
        <v>562</v>
      </c>
      <c r="F5" s="65" t="s">
        <v>563</v>
      </c>
      <c r="G5" s="65" t="s">
        <v>559</v>
      </c>
      <c r="H5" s="65" t="s">
        <v>560</v>
      </c>
      <c r="I5" s="66" t="s">
        <v>564</v>
      </c>
      <c r="J5" s="67" t="s">
        <v>565</v>
      </c>
    </row>
    <row r="6" spans="1:10" ht="213.95" customHeight="1" x14ac:dyDescent="0.2">
      <c r="A6" s="62"/>
      <c r="B6" s="62"/>
      <c r="C6" s="68" t="s">
        <v>80</v>
      </c>
      <c r="D6" s="69" t="s">
        <v>81</v>
      </c>
      <c r="E6" s="70" t="s">
        <v>566</v>
      </c>
      <c r="F6" s="71" t="s">
        <v>567</v>
      </c>
      <c r="G6" s="71" t="s">
        <v>559</v>
      </c>
      <c r="H6" s="71" t="s">
        <v>560</v>
      </c>
      <c r="I6" s="48" t="s">
        <v>568</v>
      </c>
      <c r="J6" s="72" t="s">
        <v>565</v>
      </c>
    </row>
    <row r="7" spans="1:10" ht="207" x14ac:dyDescent="0.2">
      <c r="A7" s="62"/>
      <c r="B7" s="62"/>
      <c r="C7" s="73" t="s">
        <v>83</v>
      </c>
      <c r="D7" s="74" t="s">
        <v>84</v>
      </c>
      <c r="E7" s="75" t="s">
        <v>569</v>
      </c>
      <c r="F7" s="76" t="s">
        <v>563</v>
      </c>
      <c r="G7" s="76" t="s">
        <v>559</v>
      </c>
      <c r="H7" s="76" t="s">
        <v>560</v>
      </c>
      <c r="I7" s="77" t="s">
        <v>84</v>
      </c>
      <c r="J7" s="77" t="s">
        <v>570</v>
      </c>
    </row>
    <row r="8" spans="1:10" ht="207" x14ac:dyDescent="0.2">
      <c r="A8" s="78"/>
      <c r="B8" s="78"/>
      <c r="C8" s="79" t="s">
        <v>86</v>
      </c>
      <c r="D8" s="80" t="s">
        <v>87</v>
      </c>
      <c r="E8" s="81" t="s">
        <v>571</v>
      </c>
      <c r="F8" s="82" t="s">
        <v>567</v>
      </c>
      <c r="G8" s="82" t="s">
        <v>559</v>
      </c>
      <c r="H8" s="82" t="s">
        <v>560</v>
      </c>
      <c r="I8" s="83" t="s">
        <v>87</v>
      </c>
      <c r="J8" s="83" t="s">
        <v>572</v>
      </c>
    </row>
    <row r="9" spans="1:10" ht="216" x14ac:dyDescent="0.2">
      <c r="A9" s="84">
        <v>3</v>
      </c>
      <c r="B9" s="85" t="s">
        <v>573</v>
      </c>
      <c r="C9" s="86" t="s">
        <v>90</v>
      </c>
      <c r="D9" s="85" t="s">
        <v>574</v>
      </c>
      <c r="E9" s="87" t="s">
        <v>575</v>
      </c>
      <c r="F9" s="88" t="s">
        <v>576</v>
      </c>
      <c r="G9" s="88" t="s">
        <v>559</v>
      </c>
      <c r="H9" s="88" t="s">
        <v>560</v>
      </c>
      <c r="I9" s="89" t="s">
        <v>577</v>
      </c>
      <c r="J9" s="87"/>
    </row>
    <row r="10" spans="1:10" ht="153" x14ac:dyDescent="0.2">
      <c r="A10" s="62"/>
      <c r="B10" s="62"/>
      <c r="C10" s="73" t="s">
        <v>93</v>
      </c>
      <c r="D10" s="74" t="s">
        <v>578</v>
      </c>
      <c r="E10" s="75" t="s">
        <v>579</v>
      </c>
      <c r="F10" s="76" t="s">
        <v>576</v>
      </c>
      <c r="G10" s="76" t="s">
        <v>559</v>
      </c>
      <c r="H10" s="76" t="s">
        <v>560</v>
      </c>
      <c r="I10" s="77" t="s">
        <v>580</v>
      </c>
      <c r="J10" s="77"/>
    </row>
    <row r="11" spans="1:10" ht="99" x14ac:dyDescent="0.2">
      <c r="A11" s="62"/>
      <c r="B11" s="62"/>
      <c r="C11" s="73" t="s">
        <v>96</v>
      </c>
      <c r="D11" s="74" t="s">
        <v>581</v>
      </c>
      <c r="E11" s="75" t="s">
        <v>582</v>
      </c>
      <c r="F11" s="76" t="s">
        <v>576</v>
      </c>
      <c r="G11" s="76" t="s">
        <v>559</v>
      </c>
      <c r="H11" s="76" t="s">
        <v>560</v>
      </c>
      <c r="I11" s="77" t="s">
        <v>583</v>
      </c>
      <c r="J11" s="77"/>
    </row>
    <row r="12" spans="1:10" ht="99" x14ac:dyDescent="0.2">
      <c r="A12" s="78"/>
      <c r="B12" s="78"/>
      <c r="C12" s="79" t="s">
        <v>99</v>
      </c>
      <c r="D12" s="80" t="s">
        <v>584</v>
      </c>
      <c r="E12" s="81" t="s">
        <v>585</v>
      </c>
      <c r="F12" s="82" t="s">
        <v>586</v>
      </c>
      <c r="G12" s="82" t="s">
        <v>559</v>
      </c>
      <c r="H12" s="82" t="s">
        <v>560</v>
      </c>
      <c r="I12" s="83" t="s">
        <v>587</v>
      </c>
      <c r="J12" s="83"/>
    </row>
    <row r="13" spans="1:10" ht="99" x14ac:dyDescent="0.2">
      <c r="A13" s="90">
        <v>4</v>
      </c>
      <c r="B13" s="85" t="s">
        <v>102</v>
      </c>
      <c r="C13" s="86" t="s">
        <v>103</v>
      </c>
      <c r="D13" s="85" t="s">
        <v>104</v>
      </c>
      <c r="E13" s="87" t="s">
        <v>588</v>
      </c>
      <c r="F13" s="88" t="s">
        <v>576</v>
      </c>
      <c r="G13" s="88" t="s">
        <v>559</v>
      </c>
      <c r="H13" s="88" t="s">
        <v>560</v>
      </c>
      <c r="I13" s="89" t="s">
        <v>589</v>
      </c>
      <c r="J13" s="89"/>
    </row>
    <row r="14" spans="1:10" x14ac:dyDescent="0.2">
      <c r="A14" s="91"/>
      <c r="B14" s="91"/>
      <c r="C14" s="91"/>
      <c r="D14" s="91"/>
      <c r="E14" s="91"/>
      <c r="F14" s="92"/>
      <c r="G14" s="92"/>
      <c r="H14" s="91"/>
      <c r="I14" s="141"/>
      <c r="J14" s="141"/>
    </row>
    <row r="15" spans="1:10" ht="63" x14ac:dyDescent="0.2">
      <c r="A15" s="56">
        <v>5</v>
      </c>
      <c r="B15" s="57" t="s">
        <v>106</v>
      </c>
      <c r="C15" s="63" t="s">
        <v>107</v>
      </c>
      <c r="D15" s="66" t="s">
        <v>108</v>
      </c>
      <c r="E15" s="59" t="s">
        <v>590</v>
      </c>
      <c r="F15" s="65" t="s">
        <v>576</v>
      </c>
      <c r="G15" s="65" t="s">
        <v>559</v>
      </c>
      <c r="H15" s="65" t="s">
        <v>560</v>
      </c>
      <c r="I15" s="66" t="s">
        <v>591</v>
      </c>
      <c r="J15" s="66"/>
    </row>
    <row r="16" spans="1:10" ht="54" x14ac:dyDescent="0.2">
      <c r="A16" s="62"/>
      <c r="B16" s="62"/>
      <c r="C16" s="73" t="s">
        <v>110</v>
      </c>
      <c r="D16" s="77" t="s">
        <v>111</v>
      </c>
      <c r="E16" s="75" t="s">
        <v>592</v>
      </c>
      <c r="F16" s="76" t="s">
        <v>576</v>
      </c>
      <c r="G16" s="76" t="s">
        <v>559</v>
      </c>
      <c r="H16" s="76" t="s">
        <v>560</v>
      </c>
      <c r="I16" s="77" t="s">
        <v>593</v>
      </c>
      <c r="J16" s="77"/>
    </row>
    <row r="17" spans="1:10" ht="54" x14ac:dyDescent="0.2">
      <c r="A17" s="62"/>
      <c r="B17" s="62"/>
      <c r="C17" s="68" t="s">
        <v>113</v>
      </c>
      <c r="D17" s="48" t="s">
        <v>114</v>
      </c>
      <c r="E17" s="70" t="s">
        <v>594</v>
      </c>
      <c r="F17" s="71" t="s">
        <v>576</v>
      </c>
      <c r="G17" s="71" t="s">
        <v>559</v>
      </c>
      <c r="H17" s="71" t="s">
        <v>560</v>
      </c>
      <c r="I17" s="48" t="s">
        <v>595</v>
      </c>
      <c r="J17" s="70"/>
    </row>
    <row r="18" spans="1:10" ht="135" x14ac:dyDescent="0.2">
      <c r="A18" s="93">
        <v>6</v>
      </c>
      <c r="B18" s="57" t="s">
        <v>116</v>
      </c>
      <c r="C18" s="63" t="s">
        <v>117</v>
      </c>
      <c r="D18" s="64" t="s">
        <v>118</v>
      </c>
      <c r="E18" s="59" t="s">
        <v>596</v>
      </c>
      <c r="F18" s="65" t="s">
        <v>576</v>
      </c>
      <c r="G18" s="65" t="s">
        <v>559</v>
      </c>
      <c r="H18" s="65" t="s">
        <v>560</v>
      </c>
      <c r="I18" s="66" t="s">
        <v>597</v>
      </c>
      <c r="J18" s="66"/>
    </row>
    <row r="19" spans="1:10" ht="99" x14ac:dyDescent="0.2">
      <c r="A19" s="62"/>
      <c r="B19" s="62"/>
      <c r="C19" s="73" t="s">
        <v>120</v>
      </c>
      <c r="D19" s="74" t="s">
        <v>598</v>
      </c>
      <c r="E19" s="75" t="s">
        <v>599</v>
      </c>
      <c r="F19" s="76" t="s">
        <v>586</v>
      </c>
      <c r="G19" s="76" t="s">
        <v>559</v>
      </c>
      <c r="H19" s="76" t="s">
        <v>560</v>
      </c>
      <c r="I19" s="77" t="s">
        <v>600</v>
      </c>
      <c r="J19" s="75"/>
    </row>
    <row r="20" spans="1:10" ht="99" x14ac:dyDescent="0.2">
      <c r="A20" s="62"/>
      <c r="B20" s="62"/>
      <c r="C20" s="73" t="s">
        <v>123</v>
      </c>
      <c r="D20" s="74" t="s">
        <v>601</v>
      </c>
      <c r="E20" s="75" t="s">
        <v>602</v>
      </c>
      <c r="F20" s="76" t="s">
        <v>586</v>
      </c>
      <c r="G20" s="76" t="s">
        <v>559</v>
      </c>
      <c r="H20" s="76" t="s">
        <v>560</v>
      </c>
      <c r="I20" s="77" t="s">
        <v>603</v>
      </c>
      <c r="J20" s="75"/>
    </row>
    <row r="21" spans="1:10" ht="99" x14ac:dyDescent="0.2">
      <c r="A21" s="62"/>
      <c r="B21" s="62"/>
      <c r="C21" s="73" t="s">
        <v>126</v>
      </c>
      <c r="D21" s="74" t="s">
        <v>604</v>
      </c>
      <c r="E21" s="75" t="s">
        <v>605</v>
      </c>
      <c r="F21" s="76" t="s">
        <v>586</v>
      </c>
      <c r="G21" s="76" t="s">
        <v>559</v>
      </c>
      <c r="H21" s="76" t="s">
        <v>560</v>
      </c>
      <c r="I21" s="77" t="s">
        <v>606</v>
      </c>
      <c r="J21" s="75"/>
    </row>
    <row r="22" spans="1:10" ht="144" x14ac:dyDescent="0.2">
      <c r="A22" s="62"/>
      <c r="B22" s="62"/>
      <c r="C22" s="68" t="s">
        <v>129</v>
      </c>
      <c r="D22" s="69" t="s">
        <v>130</v>
      </c>
      <c r="E22" s="70" t="s">
        <v>131</v>
      </c>
      <c r="F22" s="71" t="s">
        <v>607</v>
      </c>
      <c r="G22" s="71" t="s">
        <v>559</v>
      </c>
      <c r="H22" s="71" t="s">
        <v>560</v>
      </c>
      <c r="I22" s="48" t="s">
        <v>130</v>
      </c>
      <c r="J22" s="48" t="s">
        <v>608</v>
      </c>
    </row>
    <row r="23" spans="1:10" ht="90" x14ac:dyDescent="0.2">
      <c r="A23" s="62"/>
      <c r="B23" s="62"/>
      <c r="C23" s="73" t="s">
        <v>132</v>
      </c>
      <c r="D23" s="74" t="s">
        <v>133</v>
      </c>
      <c r="E23" s="75" t="s">
        <v>609</v>
      </c>
      <c r="F23" s="76" t="s">
        <v>610</v>
      </c>
      <c r="G23" s="76" t="s">
        <v>559</v>
      </c>
      <c r="H23" s="76" t="s">
        <v>560</v>
      </c>
      <c r="I23" s="77" t="s">
        <v>133</v>
      </c>
      <c r="J23" s="77" t="s">
        <v>611</v>
      </c>
    </row>
    <row r="24" spans="1:10" ht="135" x14ac:dyDescent="0.2">
      <c r="A24" s="62"/>
      <c r="B24" s="62"/>
      <c r="C24" s="68" t="s">
        <v>135</v>
      </c>
      <c r="D24" s="69" t="s">
        <v>136</v>
      </c>
      <c r="E24" s="70" t="s">
        <v>612</v>
      </c>
      <c r="F24" s="71" t="s">
        <v>610</v>
      </c>
      <c r="G24" s="71" t="s">
        <v>559</v>
      </c>
      <c r="H24" s="71" t="s">
        <v>560</v>
      </c>
      <c r="I24" s="48" t="s">
        <v>136</v>
      </c>
      <c r="J24" s="48" t="s">
        <v>613</v>
      </c>
    </row>
    <row r="25" spans="1:10" ht="162" x14ac:dyDescent="0.2">
      <c r="A25" s="93">
        <v>7</v>
      </c>
      <c r="B25" s="57" t="s">
        <v>138</v>
      </c>
      <c r="C25" s="63" t="s">
        <v>139</v>
      </c>
      <c r="D25" s="64" t="s">
        <v>140</v>
      </c>
      <c r="E25" s="59" t="s">
        <v>614</v>
      </c>
      <c r="F25" s="65" t="s">
        <v>615</v>
      </c>
      <c r="G25" s="65" t="s">
        <v>559</v>
      </c>
      <c r="H25" s="65" t="s">
        <v>560</v>
      </c>
      <c r="I25" s="66" t="s">
        <v>616</v>
      </c>
      <c r="J25" s="59"/>
    </row>
    <row r="26" spans="1:10" ht="217.5" customHeight="1" x14ac:dyDescent="0.2">
      <c r="A26" s="62"/>
      <c r="B26" s="62"/>
      <c r="C26" s="68" t="s">
        <v>142</v>
      </c>
      <c r="D26" s="69" t="s">
        <v>143</v>
      </c>
      <c r="E26" s="70" t="s">
        <v>617</v>
      </c>
      <c r="F26" s="71" t="s">
        <v>618</v>
      </c>
      <c r="G26" s="71" t="s">
        <v>559</v>
      </c>
      <c r="H26" s="71" t="s">
        <v>560</v>
      </c>
      <c r="I26" s="48" t="s">
        <v>619</v>
      </c>
      <c r="J26" s="70"/>
    </row>
    <row r="27" spans="1:10" ht="108" x14ac:dyDescent="0.2">
      <c r="A27" s="56">
        <v>8</v>
      </c>
      <c r="B27" s="57" t="s">
        <v>145</v>
      </c>
      <c r="C27" s="63" t="s">
        <v>146</v>
      </c>
      <c r="D27" s="64" t="s">
        <v>147</v>
      </c>
      <c r="E27" s="94" t="s">
        <v>620</v>
      </c>
      <c r="F27" s="65" t="s">
        <v>576</v>
      </c>
      <c r="G27" s="65" t="s">
        <v>559</v>
      </c>
      <c r="H27" s="65" t="s">
        <v>560</v>
      </c>
      <c r="I27" s="66" t="s">
        <v>621</v>
      </c>
      <c r="J27" s="66" t="s">
        <v>622</v>
      </c>
    </row>
    <row r="28" spans="1:10" ht="229.5" customHeight="1" x14ac:dyDescent="0.2">
      <c r="A28" s="62"/>
      <c r="B28" s="62"/>
      <c r="C28" s="73" t="s">
        <v>149</v>
      </c>
      <c r="D28" s="74" t="s">
        <v>150</v>
      </c>
      <c r="E28" s="95" t="s">
        <v>623</v>
      </c>
      <c r="F28" s="76" t="s">
        <v>576</v>
      </c>
      <c r="G28" s="76" t="s">
        <v>559</v>
      </c>
      <c r="H28" s="76" t="s">
        <v>560</v>
      </c>
      <c r="I28" s="77" t="s">
        <v>624</v>
      </c>
      <c r="J28" s="75"/>
    </row>
    <row r="29" spans="1:10" ht="108" x14ac:dyDescent="0.2">
      <c r="A29" s="62"/>
      <c r="B29" s="62"/>
      <c r="C29" s="68" t="s">
        <v>152</v>
      </c>
      <c r="D29" s="69" t="s">
        <v>625</v>
      </c>
      <c r="E29" s="96" t="s">
        <v>626</v>
      </c>
      <c r="F29" s="71" t="s">
        <v>627</v>
      </c>
      <c r="G29" s="71" t="s">
        <v>559</v>
      </c>
      <c r="H29" s="71" t="s">
        <v>560</v>
      </c>
      <c r="I29" s="48" t="s">
        <v>625</v>
      </c>
      <c r="J29" s="48" t="s">
        <v>628</v>
      </c>
    </row>
    <row r="30" spans="1:10" ht="126" x14ac:dyDescent="0.2">
      <c r="A30" s="56">
        <v>9</v>
      </c>
      <c r="B30" s="57" t="s">
        <v>155</v>
      </c>
      <c r="C30" s="63" t="s">
        <v>156</v>
      </c>
      <c r="D30" s="64" t="s">
        <v>157</v>
      </c>
      <c r="E30" s="94" t="s">
        <v>629</v>
      </c>
      <c r="F30" s="65" t="s">
        <v>630</v>
      </c>
      <c r="G30" s="65" t="s">
        <v>559</v>
      </c>
      <c r="H30" s="65" t="s">
        <v>560</v>
      </c>
      <c r="I30" s="66" t="s">
        <v>157</v>
      </c>
      <c r="J30" s="66" t="s">
        <v>631</v>
      </c>
    </row>
    <row r="31" spans="1:10" ht="117" x14ac:dyDescent="0.2">
      <c r="A31" s="62"/>
      <c r="B31" s="62"/>
      <c r="C31" s="73" t="s">
        <v>159</v>
      </c>
      <c r="D31" s="74" t="s">
        <v>160</v>
      </c>
      <c r="E31" s="75" t="s">
        <v>632</v>
      </c>
      <c r="F31" s="76" t="s">
        <v>633</v>
      </c>
      <c r="G31" s="76" t="s">
        <v>559</v>
      </c>
      <c r="H31" s="76" t="s">
        <v>560</v>
      </c>
      <c r="I31" s="77" t="s">
        <v>160</v>
      </c>
      <c r="J31" s="77" t="s">
        <v>634</v>
      </c>
    </row>
    <row r="32" spans="1:10" ht="117" x14ac:dyDescent="0.2">
      <c r="A32" s="62"/>
      <c r="B32" s="62"/>
      <c r="C32" s="73" t="s">
        <v>162</v>
      </c>
      <c r="D32" s="74" t="s">
        <v>163</v>
      </c>
      <c r="E32" s="75" t="s">
        <v>635</v>
      </c>
      <c r="F32" s="76" t="s">
        <v>636</v>
      </c>
      <c r="G32" s="76" t="s">
        <v>559</v>
      </c>
      <c r="H32" s="76" t="s">
        <v>560</v>
      </c>
      <c r="I32" s="77" t="s">
        <v>163</v>
      </c>
      <c r="J32" s="77" t="s">
        <v>637</v>
      </c>
    </row>
    <row r="33" spans="1:10" ht="108" x14ac:dyDescent="0.2">
      <c r="A33" s="62"/>
      <c r="B33" s="62"/>
      <c r="C33" s="68" t="s">
        <v>165</v>
      </c>
      <c r="D33" s="69" t="s">
        <v>166</v>
      </c>
      <c r="E33" s="70" t="s">
        <v>638</v>
      </c>
      <c r="F33" s="71" t="s">
        <v>639</v>
      </c>
      <c r="G33" s="71" t="s">
        <v>559</v>
      </c>
      <c r="H33" s="71" t="s">
        <v>560</v>
      </c>
      <c r="I33" s="48" t="s">
        <v>166</v>
      </c>
      <c r="J33" s="48" t="s">
        <v>640</v>
      </c>
    </row>
    <row r="34" spans="1:10" ht="81" x14ac:dyDescent="0.2">
      <c r="A34" s="97">
        <v>10</v>
      </c>
      <c r="B34" s="57" t="s">
        <v>168</v>
      </c>
      <c r="C34" s="63" t="s">
        <v>169</v>
      </c>
      <c r="D34" s="64" t="s">
        <v>170</v>
      </c>
      <c r="E34" s="59" t="s">
        <v>641</v>
      </c>
      <c r="F34" s="65" t="s">
        <v>642</v>
      </c>
      <c r="G34" s="65" t="s">
        <v>559</v>
      </c>
      <c r="H34" s="65" t="s">
        <v>560</v>
      </c>
      <c r="I34" s="66" t="s">
        <v>643</v>
      </c>
      <c r="J34" s="66" t="s">
        <v>644</v>
      </c>
    </row>
    <row r="35" spans="1:10" ht="171" x14ac:dyDescent="0.2">
      <c r="A35" s="62"/>
      <c r="B35" s="62"/>
      <c r="C35" s="68" t="s">
        <v>172</v>
      </c>
      <c r="D35" s="69" t="s">
        <v>173</v>
      </c>
      <c r="E35" s="70" t="s">
        <v>645</v>
      </c>
      <c r="F35" s="71" t="s">
        <v>646</v>
      </c>
      <c r="G35" s="71" t="s">
        <v>559</v>
      </c>
      <c r="H35" s="71" t="s">
        <v>560</v>
      </c>
      <c r="I35" s="48" t="s">
        <v>647</v>
      </c>
      <c r="J35" s="48" t="s">
        <v>648</v>
      </c>
    </row>
    <row r="36" spans="1:10" ht="63" x14ac:dyDescent="0.2">
      <c r="A36" s="78"/>
      <c r="B36" s="78"/>
      <c r="C36" s="98" t="s">
        <v>175</v>
      </c>
      <c r="D36" s="80" t="s">
        <v>176</v>
      </c>
      <c r="E36" s="99" t="s">
        <v>649</v>
      </c>
      <c r="F36" s="82" t="s">
        <v>650</v>
      </c>
      <c r="G36" s="82" t="s">
        <v>559</v>
      </c>
      <c r="H36" s="82" t="s">
        <v>560</v>
      </c>
      <c r="I36" s="83" t="s">
        <v>651</v>
      </c>
      <c r="J36" s="83"/>
    </row>
    <row r="37" spans="1:10" ht="297" x14ac:dyDescent="0.2">
      <c r="A37" s="90">
        <v>11</v>
      </c>
      <c r="B37" s="85" t="s">
        <v>178</v>
      </c>
      <c r="C37" s="86" t="s">
        <v>179</v>
      </c>
      <c r="D37" s="85" t="s">
        <v>180</v>
      </c>
      <c r="E37" s="100" t="s">
        <v>652</v>
      </c>
      <c r="F37" s="88" t="s">
        <v>653</v>
      </c>
      <c r="G37" s="88" t="s">
        <v>559</v>
      </c>
      <c r="H37" s="88" t="s">
        <v>560</v>
      </c>
      <c r="I37" s="89" t="s">
        <v>180</v>
      </c>
      <c r="J37" s="101" t="s">
        <v>654</v>
      </c>
    </row>
    <row r="38" spans="1:10" ht="33.75" customHeight="1" x14ac:dyDescent="0.2">
      <c r="A38" s="142">
        <v>12</v>
      </c>
      <c r="B38" s="143" t="s">
        <v>182</v>
      </c>
      <c r="C38" s="144" t="s">
        <v>183</v>
      </c>
      <c r="D38" s="145" t="s">
        <v>184</v>
      </c>
      <c r="E38" s="146" t="s">
        <v>655</v>
      </c>
      <c r="F38" s="137" t="s">
        <v>576</v>
      </c>
      <c r="G38" s="137" t="s">
        <v>559</v>
      </c>
      <c r="H38" s="137" t="s">
        <v>560</v>
      </c>
      <c r="I38" s="145" t="s">
        <v>656</v>
      </c>
      <c r="J38" s="147"/>
    </row>
    <row r="39" spans="1:10" ht="58.5" customHeight="1" x14ac:dyDescent="0.2">
      <c r="A39" s="142"/>
      <c r="B39" s="143"/>
      <c r="C39" s="144"/>
      <c r="D39" s="145"/>
      <c r="E39" s="146"/>
      <c r="F39" s="137"/>
      <c r="G39" s="137"/>
      <c r="H39" s="137"/>
      <c r="I39" s="145"/>
      <c r="J39" s="147"/>
    </row>
    <row r="40" spans="1:10" ht="12.75" customHeight="1" x14ac:dyDescent="0.2">
      <c r="A40" s="148"/>
      <c r="B40" s="148"/>
      <c r="C40" s="149" t="s">
        <v>186</v>
      </c>
      <c r="D40" s="135" t="s">
        <v>187</v>
      </c>
      <c r="E40" s="150" t="s">
        <v>657</v>
      </c>
      <c r="F40" s="138" t="s">
        <v>576</v>
      </c>
      <c r="G40" s="138" t="s">
        <v>559</v>
      </c>
      <c r="H40" s="71" t="s">
        <v>560</v>
      </c>
      <c r="I40" s="48" t="s">
        <v>658</v>
      </c>
      <c r="J40" s="48"/>
    </row>
    <row r="41" spans="1:10" ht="35.25" customHeight="1" x14ac:dyDescent="0.2">
      <c r="A41" s="148"/>
      <c r="B41" s="148"/>
      <c r="C41" s="149"/>
      <c r="D41" s="135"/>
      <c r="E41" s="150"/>
      <c r="F41" s="138"/>
      <c r="G41" s="138"/>
      <c r="H41" s="62"/>
      <c r="I41" s="61"/>
      <c r="J41" s="61"/>
    </row>
  </sheetData>
  <sheetProtection selectLockedCells="1" selectUnlockedCells="1"/>
  <mergeCells count="21">
    <mergeCell ref="A40:A41"/>
    <mergeCell ref="B40:B41"/>
    <mergeCell ref="C40:C41"/>
    <mergeCell ref="D40:D41"/>
    <mergeCell ref="E40:E41"/>
    <mergeCell ref="E38:E39"/>
    <mergeCell ref="G40:G41"/>
    <mergeCell ref="G38:G39"/>
    <mergeCell ref="H38:H39"/>
    <mergeCell ref="I38:I39"/>
    <mergeCell ref="J38:J39"/>
    <mergeCell ref="F38:F39"/>
    <mergeCell ref="F40:F41"/>
    <mergeCell ref="A2:J2"/>
    <mergeCell ref="A3:B3"/>
    <mergeCell ref="C3:D3"/>
    <mergeCell ref="I14:J14"/>
    <mergeCell ref="A38:A39"/>
    <mergeCell ref="B38:B39"/>
    <mergeCell ref="C38:C39"/>
    <mergeCell ref="D38:D39"/>
  </mergeCells>
  <pageMargins left="0.70000000000000007" right="0.70000000000000007" top="0.75" bottom="0.75" header="0.51181102362204722" footer="0.51181102362204722"/>
  <pageSetup paperSize="9" firstPageNumber="0"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DATI_IND_SINT</vt:lpstr>
      <vt:lpstr>INDICATORI_SINTETICI</vt:lpstr>
      <vt:lpstr>INDICATORI_ANALITICI_ENTRATA</vt:lpstr>
      <vt:lpstr>INDICATORI_ANALITICI_USCITA</vt:lpstr>
      <vt:lpstr>QUADRO_SINOTTICO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Bonomelli</dc:creator>
  <cp:lastModifiedBy>Debora Bonomelli</cp:lastModifiedBy>
  <dcterms:created xsi:type="dcterms:W3CDTF">2023-11-24T11:08:50Z</dcterms:created>
  <dcterms:modified xsi:type="dcterms:W3CDTF">2025-06-08T15:07:44Z</dcterms:modified>
</cp:coreProperties>
</file>