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_RAGIONERIA\Ragioneria\Rendiconto di gestione\rendiconto 2025\"/>
    </mc:Choice>
  </mc:AlternateContent>
  <xr:revisionPtr revIDLastSave="0" documentId="13_ncr:1_{CE544639-CD08-4CDC-9A7A-8992B7E6D1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CAPITOLI ENTRATA E SPES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2" l="1"/>
  <c r="B23" i="2"/>
  <c r="B26" i="2"/>
  <c r="F32" i="1" l="1"/>
  <c r="C32" i="1"/>
  <c r="C19" i="1"/>
  <c r="B59" i="2"/>
  <c r="B54" i="2"/>
  <c r="B56" i="2" s="1"/>
  <c r="B47" i="2"/>
  <c r="B40" i="2"/>
  <c r="B39" i="2"/>
  <c r="B38" i="2"/>
  <c r="A41" i="2" s="1"/>
  <c r="B31" i="2"/>
  <c r="B14" i="2" l="1"/>
  <c r="F31" i="1"/>
  <c r="D19" i="1"/>
  <c r="D32" i="1"/>
  <c r="F17" i="1"/>
  <c r="F28" i="1"/>
  <c r="B28" i="1"/>
  <c r="F19" i="1" l="1"/>
  <c r="G19" i="1" s="1"/>
  <c r="C17" i="1"/>
  <c r="D17" i="1" s="1"/>
  <c r="C31" i="1"/>
  <c r="D31" i="1" s="1"/>
  <c r="B28" i="2" l="1"/>
  <c r="C28" i="1" s="1"/>
  <c r="D28" i="1" s="1"/>
  <c r="B5" i="2"/>
  <c r="F35" i="1" l="1"/>
  <c r="C35" i="1"/>
  <c r="B35" i="1"/>
  <c r="D34" i="1"/>
  <c r="G32" i="1"/>
  <c r="G28" i="1"/>
  <c r="G17" i="1"/>
  <c r="D16" i="1"/>
  <c r="D15" i="1"/>
  <c r="D14" i="1"/>
  <c r="D13" i="1"/>
  <c r="D12" i="1"/>
  <c r="D11" i="1"/>
  <c r="D10" i="1"/>
  <c r="D9" i="1"/>
  <c r="D35" i="1" l="1"/>
  <c r="G38" i="1" s="1"/>
</calcChain>
</file>

<file path=xl/sharedStrings.xml><?xml version="1.0" encoding="utf-8"?>
<sst xmlns="http://schemas.openxmlformats.org/spreadsheetml/2006/main" count="80" uniqueCount="71">
  <si>
    <t xml:space="preserve">SPESE </t>
  </si>
  <si>
    <t xml:space="preserve">ENTRATE </t>
  </si>
  <si>
    <t>Valori in migliaia di euro</t>
  </si>
  <si>
    <t xml:space="preserve">PERSONALE </t>
  </si>
  <si>
    <t xml:space="preserve">TOTALE </t>
  </si>
  <si>
    <t xml:space="preserve">DESCRIZIONE </t>
  </si>
  <si>
    <t>Alberghi, esclusi  i dormitori pubblici</t>
  </si>
  <si>
    <t>Case di Riposo e ricoveri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</si>
  <si>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</si>
  <si>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</si>
  <si>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</si>
  <si>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</si>
  <si>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</si>
  <si>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</si>
  <si>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 xml:space="preserve">Servizi Turistici diversi: stabilimenti </t>
  </si>
  <si>
    <t>Spurgo pozzi neri</t>
  </si>
  <si>
    <t xml:space="preserve">Teatri, musei, pinacoteche gallerie </t>
  </si>
  <si>
    <t>mostre e spettacoli</t>
  </si>
  <si>
    <t>Trasporto carni macellate</t>
  </si>
  <si>
    <t>Trasporti funebri, pompe funebri e illuminazione votiva</t>
  </si>
  <si>
    <t>COMUNE DI CEDEGOLO</t>
  </si>
  <si>
    <t>balneari, approdi turistici e simili</t>
  </si>
  <si>
    <t>Mense, comprese quelle ad uso scolastico</t>
  </si>
  <si>
    <t>Impianti sportivi: piscine, campi da tennis, di pattinaggio, impianti di risalita e simili (palestra)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</si>
  <si>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</si>
  <si>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</si>
  <si>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</si>
  <si>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Uso di locali adibiti stabilmente ed esclusivamente a riunioni non istituzionali: autidorium, palazzi dei congressi e simili</t>
  </si>
  <si>
    <t>ALTRE SPESE</t>
  </si>
  <si>
    <t>% DI COPERTURA</t>
  </si>
  <si>
    <t>TRASPORTO SCOLASTICO</t>
  </si>
  <si>
    <t xml:space="preserve">ENTRATA: </t>
  </si>
  <si>
    <t>SPESA</t>
  </si>
  <si>
    <t>04061.03.1419</t>
  </si>
  <si>
    <t>04061.03.1418</t>
  </si>
  <si>
    <t>04061.03.1417</t>
  </si>
  <si>
    <t>04061.10.1420</t>
  </si>
  <si>
    <t>ILLUMINAZIONE VOTIVA</t>
  </si>
  <si>
    <t>ENTRATA</t>
  </si>
  <si>
    <t>PERSONALE</t>
  </si>
  <si>
    <t>CANONE ANNUO SOFTWARE</t>
  </si>
  <si>
    <t>12091.03.1660</t>
  </si>
  <si>
    <t>BENI DI CONSUMO</t>
  </si>
  <si>
    <t>12091.03.1656</t>
  </si>
  <si>
    <t>PALESTRA</t>
  </si>
  <si>
    <t>04061.03.1456</t>
  </si>
  <si>
    <t>04061.03.1457</t>
  </si>
  <si>
    <t>04061.03.1464</t>
  </si>
  <si>
    <t>04061.03.1469</t>
  </si>
  <si>
    <t xml:space="preserve">COPERTURA  DEL COSTO DEI SERVIZI A DOMANDA INDIVIDUALE </t>
  </si>
  <si>
    <t>TOTALI</t>
  </si>
  <si>
    <t>04061.02.1421</t>
  </si>
  <si>
    <t>04021.03.1398</t>
  </si>
  <si>
    <t>ENTRATA (30100.02.3159)</t>
  </si>
  <si>
    <t>Altro: Sala matrimoni per celebrazioni matrimonio e unioni civili</t>
  </si>
  <si>
    <t>SALA MATRIMONI</t>
  </si>
  <si>
    <t xml:space="preserve">ENTRATA </t>
  </si>
  <si>
    <t>METANO</t>
  </si>
  <si>
    <t>ENERGIA ELETTRICA</t>
  </si>
  <si>
    <t>PULIZIE</t>
  </si>
  <si>
    <t>TOTALE ORE UTILIZZO</t>
  </si>
  <si>
    <t>TOT ORE PAGANTI</t>
  </si>
  <si>
    <t>QUOTA COMUNE BERZO DEMO (20101.02.2075)</t>
  </si>
  <si>
    <t>TOTALE</t>
  </si>
  <si>
    <t xml:space="preserve">SERVIZI A DOMANDA INDIVIDUALE  ANNO 2025- Allegato al Rendiconto di gestione </t>
  </si>
  <si>
    <t>MENSA SCOLASTICA</t>
  </si>
  <si>
    <t>DOPO SCUOLA</t>
  </si>
  <si>
    <t>QUOTA COMUNE BERZO DEMO (pasti insegnate sostegno)</t>
  </si>
  <si>
    <t>04021.03.1392</t>
  </si>
  <si>
    <t>Altro: servizio doposcuola</t>
  </si>
  <si>
    <t xml:space="preserve">SPESE PERSONALE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</si>
</sst>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u val="singleAccounting"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 val="singleAccounting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41" fontId="1" fillId="0" borderId="0" xfId="1"/>
    <xf numFmtId="41" fontId="2" fillId="0" borderId="0" xfId="1" applyFont="1"/>
    <xf numFmtId="41" fontId="4" fillId="0" borderId="0" xfId="1" applyFont="1"/>
    <xf numFmtId="41" fontId="5" fillId="0" borderId="0" xfId="1" applyFont="1"/>
    <xf numFmtId="41" fontId="4" fillId="0" borderId="0" xfId="1" applyFont="1" applyAlignment="1">
      <alignment horizontal="center"/>
    </xf>
    <xf numFmtId="41" fontId="5" fillId="0" borderId="0" xfId="1" applyFont="1" applyAlignment="1">
      <alignment horizontal="center"/>
    </xf>
    <xf numFmtId="41" fontId="3" fillId="0" borderId="0" xfId="1" applyFont="1" applyAlignment="1">
      <alignment horizontal="center"/>
    </xf>
    <xf numFmtId="41" fontId="7" fillId="0" borderId="0" xfId="1" applyFont="1"/>
    <xf numFmtId="41" fontId="4" fillId="0" borderId="2" xfId="1" applyFont="1" applyBorder="1" applyAlignment="1">
      <alignment wrapText="1"/>
    </xf>
    <xf numFmtId="41" fontId="4" fillId="0" borderId="2" xfId="1" applyFont="1" applyBorder="1" applyAlignment="1">
      <alignment horizontal="left"/>
    </xf>
    <xf numFmtId="41" fontId="4" fillId="0" borderId="2" xfId="1" applyFont="1" applyBorder="1" applyAlignment="1">
      <alignment horizontal="left" wrapText="1"/>
    </xf>
    <xf numFmtId="41" fontId="6" fillId="0" borderId="0" xfId="1" applyFont="1" applyAlignment="1">
      <alignment horizontal="left"/>
    </xf>
    <xf numFmtId="41" fontId="8" fillId="0" borderId="1" xfId="1" applyFont="1" applyBorder="1" applyAlignment="1">
      <alignment horizontal="center"/>
    </xf>
    <xf numFmtId="164" fontId="4" fillId="0" borderId="2" xfId="2" applyFont="1" applyBorder="1"/>
    <xf numFmtId="164" fontId="4" fillId="0" borderId="2" xfId="2" applyFont="1" applyFill="1" applyBorder="1"/>
    <xf numFmtId="165" fontId="4" fillId="0" borderId="2" xfId="2" applyNumberFormat="1" applyFont="1" applyBorder="1"/>
    <xf numFmtId="165" fontId="4" fillId="0" borderId="2" xfId="2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13" xfId="2" applyFon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13" xfId="2" applyFont="1" applyBorder="1"/>
    <xf numFmtId="0" fontId="0" fillId="0" borderId="14" xfId="0" applyBorder="1"/>
    <xf numFmtId="0" fontId="0" fillId="0" borderId="15" xfId="0" applyBorder="1"/>
    <xf numFmtId="0" fontId="0" fillId="0" borderId="12" xfId="0" applyBorder="1" applyAlignment="1">
      <alignment wrapText="1"/>
    </xf>
    <xf numFmtId="164" fontId="0" fillId="0" borderId="15" xfId="0" applyNumberFormat="1" applyBorder="1"/>
    <xf numFmtId="10" fontId="10" fillId="0" borderId="2" xfId="3" applyNumberFormat="1" applyFont="1" applyBorder="1" applyAlignment="1">
      <alignment horizontal="center"/>
    </xf>
    <xf numFmtId="41" fontId="8" fillId="0" borderId="1" xfId="1" applyFont="1" applyBorder="1" applyAlignment="1">
      <alignment horizontal="right"/>
    </xf>
    <xf numFmtId="164" fontId="8" fillId="0" borderId="1" xfId="2" applyFont="1" applyBorder="1"/>
    <xf numFmtId="41" fontId="4" fillId="0" borderId="0" xfId="1" applyFont="1" applyBorder="1"/>
    <xf numFmtId="41" fontId="8" fillId="0" borderId="0" xfId="1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164" fontId="4" fillId="0" borderId="0" xfId="2" applyFont="1" applyBorder="1"/>
    <xf numFmtId="164" fontId="4" fillId="0" borderId="0" xfId="2" applyFont="1" applyFill="1" applyBorder="1"/>
    <xf numFmtId="164" fontId="4" fillId="0" borderId="0" xfId="2" applyFont="1" applyFill="1" applyBorder="1" applyAlignment="1">
      <alignment horizontal="center"/>
    </xf>
    <xf numFmtId="164" fontId="8" fillId="0" borderId="0" xfId="2" applyFont="1" applyBorder="1"/>
    <xf numFmtId="41" fontId="1" fillId="0" borderId="0" xfId="1" applyBorder="1"/>
    <xf numFmtId="0" fontId="0" fillId="0" borderId="0" xfId="0" applyBorder="1"/>
    <xf numFmtId="10" fontId="9" fillId="0" borderId="1" xfId="3" applyNumberFormat="1" applyFont="1" applyBorder="1"/>
    <xf numFmtId="41" fontId="9" fillId="0" borderId="0" xfId="1" applyFont="1"/>
    <xf numFmtId="164" fontId="0" fillId="0" borderId="15" xfId="2" applyFont="1" applyBorder="1"/>
    <xf numFmtId="3" fontId="0" fillId="0" borderId="14" xfId="0" applyNumberFormat="1" applyBorder="1"/>
    <xf numFmtId="164" fontId="0" fillId="0" borderId="0" xfId="0" applyNumberFormat="1"/>
    <xf numFmtId="41" fontId="11" fillId="0" borderId="0" xfId="1" applyFont="1" applyAlignment="1"/>
    <xf numFmtId="44" fontId="0" fillId="0" borderId="0" xfId="0" applyNumberFormat="1"/>
    <xf numFmtId="41" fontId="4" fillId="0" borderId="0" xfId="1" applyFont="1" applyAlignment="1">
      <alignment horizontal="left"/>
    </xf>
    <xf numFmtId="41" fontId="8" fillId="0" borderId="2" xfId="1" applyFont="1" applyBorder="1" applyAlignment="1">
      <alignment horizontal="center"/>
    </xf>
    <xf numFmtId="41" fontId="9" fillId="0" borderId="2" xfId="1" applyFont="1" applyBorder="1" applyAlignment="1">
      <alignment horizontal="center" wrapText="1"/>
    </xf>
    <xf numFmtId="41" fontId="8" fillId="0" borderId="5" xfId="1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41" fontId="8" fillId="0" borderId="6" xfId="1" applyFont="1" applyBorder="1" applyAlignment="1">
      <alignment horizontal="center"/>
    </xf>
    <xf numFmtId="164" fontId="4" fillId="0" borderId="2" xfId="2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10" fontId="10" fillId="0" borderId="3" xfId="3" applyNumberFormat="1" applyFont="1" applyBorder="1" applyAlignment="1">
      <alignment horizontal="center"/>
    </xf>
    <xf numFmtId="10" fontId="10" fillId="0" borderId="4" xfId="3" applyNumberFormat="1" applyFont="1" applyBorder="1" applyAlignment="1">
      <alignment horizontal="center"/>
    </xf>
    <xf numFmtId="41" fontId="4" fillId="0" borderId="3" xfId="1" applyFont="1" applyBorder="1" applyAlignment="1">
      <alignment horizontal="left" wrapText="1"/>
    </xf>
    <xf numFmtId="41" fontId="4" fillId="0" borderId="4" xfId="1" applyFont="1" applyBorder="1" applyAlignment="1">
      <alignment horizontal="left" wrapText="1"/>
    </xf>
    <xf numFmtId="41" fontId="8" fillId="0" borderId="7" xfId="1" applyFont="1" applyBorder="1" applyAlignment="1">
      <alignment horizontal="center"/>
    </xf>
    <xf numFmtId="41" fontId="8" fillId="0" borderId="8" xfId="1" applyFont="1" applyBorder="1" applyAlignment="1">
      <alignment horizontal="center"/>
    </xf>
    <xf numFmtId="166" fontId="0" fillId="0" borderId="0" xfId="0" applyNumberFormat="1"/>
    <xf numFmtId="164" fontId="0" fillId="0" borderId="13" xfId="2" applyFont="1" applyFill="1" applyBorder="1"/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6" workbookViewId="0">
      <selection activeCell="G20" sqref="G20"/>
    </sheetView>
  </sheetViews>
  <sheetFormatPr defaultRowHeight="15" x14ac:dyDescent="0.25"/>
  <cols>
    <col min="1" max="1" width="44.42578125" customWidth="1"/>
    <col min="2" max="2" width="15.42578125" customWidth="1"/>
    <col min="3" max="3" width="16.28515625" customWidth="1"/>
    <col min="4" max="4" width="13.42578125" bestFit="1" customWidth="1"/>
    <col min="5" max="5" width="2.42578125" style="40" customWidth="1"/>
    <col min="6" max="6" width="14.7109375" customWidth="1"/>
    <col min="7" max="7" width="16.7109375" customWidth="1"/>
  </cols>
  <sheetData>
    <row r="1" spans="1:7" x14ac:dyDescent="0.25">
      <c r="A1" s="42" t="s">
        <v>20</v>
      </c>
      <c r="B1" s="3"/>
      <c r="C1" s="3"/>
      <c r="D1" s="3"/>
      <c r="E1" s="32"/>
      <c r="F1" s="3"/>
      <c r="G1" s="4"/>
    </row>
    <row r="2" spans="1:7" x14ac:dyDescent="0.25">
      <c r="A2" s="3"/>
      <c r="B2" s="3"/>
      <c r="C2" s="3"/>
      <c r="D2" s="3"/>
      <c r="E2" s="32"/>
      <c r="F2" s="3"/>
      <c r="G2" s="4"/>
    </row>
    <row r="3" spans="1:7" ht="16.5" x14ac:dyDescent="0.35">
      <c r="A3" s="46" t="s">
        <v>64</v>
      </c>
      <c r="B3" s="46"/>
      <c r="C3" s="3"/>
      <c r="D3" s="3"/>
      <c r="E3" s="32"/>
      <c r="F3" s="3"/>
      <c r="G3" s="4"/>
    </row>
    <row r="4" spans="1:7" ht="17.25" thickBot="1" x14ac:dyDescent="0.4">
      <c r="A4" s="12"/>
      <c r="B4" s="12"/>
      <c r="C4" s="3"/>
      <c r="D4" s="3"/>
      <c r="E4" s="32"/>
      <c r="F4" s="3"/>
      <c r="G4" s="4"/>
    </row>
    <row r="5" spans="1:7" ht="15.75" thickBot="1" x14ac:dyDescent="0.3">
      <c r="A5" s="5"/>
      <c r="B5" s="51" t="s">
        <v>0</v>
      </c>
      <c r="C5" s="52"/>
      <c r="D5" s="53"/>
      <c r="E5" s="33"/>
      <c r="F5" s="13" t="s">
        <v>1</v>
      </c>
      <c r="G5" s="6"/>
    </row>
    <row r="6" spans="1:7" x14ac:dyDescent="0.25">
      <c r="A6" s="7" t="s">
        <v>2</v>
      </c>
      <c r="B6" s="5"/>
      <c r="C6" s="5"/>
      <c r="D6" s="5"/>
      <c r="E6" s="34"/>
      <c r="F6" s="5"/>
      <c r="G6" s="6"/>
    </row>
    <row r="7" spans="1:7" x14ac:dyDescent="0.25">
      <c r="A7" s="60" t="s">
        <v>5</v>
      </c>
      <c r="B7" s="49" t="s">
        <v>3</v>
      </c>
      <c r="C7" s="49" t="s">
        <v>28</v>
      </c>
      <c r="D7" s="49" t="s">
        <v>4</v>
      </c>
      <c r="E7" s="33"/>
      <c r="F7" s="49" t="s">
        <v>1</v>
      </c>
      <c r="G7" s="50" t="s">
        <v>29</v>
      </c>
    </row>
    <row r="8" spans="1:7" x14ac:dyDescent="0.25">
      <c r="A8" s="61"/>
      <c r="B8" s="49"/>
      <c r="C8" s="49"/>
      <c r="D8" s="49"/>
      <c r="E8" s="33"/>
      <c r="F8" s="49"/>
      <c r="G8" s="50"/>
    </row>
    <row r="9" spans="1:7" x14ac:dyDescent="0.25">
      <c r="A9" s="10" t="s">
        <v>6</v>
      </c>
      <c r="B9" s="14">
        <v>0</v>
      </c>
      <c r="C9" s="14">
        <v>0</v>
      </c>
      <c r="D9" s="14">
        <f t="shared" ref="D9:D16" si="0">B9+C9</f>
        <v>0</v>
      </c>
      <c r="E9" s="35"/>
      <c r="F9" s="16">
        <v>0</v>
      </c>
      <c r="G9" s="29">
        <v>0</v>
      </c>
    </row>
    <row r="10" spans="1:7" x14ac:dyDescent="0.25">
      <c r="A10" s="10" t="s">
        <v>7</v>
      </c>
      <c r="B10" s="14">
        <v>0</v>
      </c>
      <c r="C10" s="14">
        <v>0</v>
      </c>
      <c r="D10" s="14">
        <f t="shared" si="0"/>
        <v>0</v>
      </c>
      <c r="E10" s="35"/>
      <c r="F10" s="16">
        <v>0</v>
      </c>
      <c r="G10" s="29">
        <v>0</v>
      </c>
    </row>
    <row r="11" spans="1:7" x14ac:dyDescent="0.25">
      <c r="A11" s="10" t="s">
        <v>8</v>
      </c>
      <c r="B11" s="14">
        <v>0</v>
      </c>
      <c r="C11" s="14">
        <v>0</v>
      </c>
      <c r="D11" s="14">
        <f t="shared" si="0"/>
        <v>0</v>
      </c>
      <c r="E11" s="35"/>
      <c r="F11" s="16">
        <v>0</v>
      </c>
      <c r="G11" s="29">
        <v>0</v>
      </c>
    </row>
    <row r="12" spans="1:7" x14ac:dyDescent="0.25">
      <c r="A12" s="10" t="s">
        <v>9</v>
      </c>
      <c r="B12" s="14">
        <v>0</v>
      </c>
      <c r="C12" s="14">
        <v>0</v>
      </c>
      <c r="D12" s="14">
        <f t="shared" si="0"/>
        <v>0</v>
      </c>
      <c r="E12" s="35"/>
      <c r="F12" s="16">
        <v>0</v>
      </c>
      <c r="G12" s="29">
        <v>0</v>
      </c>
    </row>
    <row r="13" spans="1:7" x14ac:dyDescent="0.25">
      <c r="A13" s="10" t="s">
        <v>24</v>
      </c>
      <c r="B13" s="14">
        <v>0</v>
      </c>
      <c r="C13" s="14">
        <v>0</v>
      </c>
      <c r="D13" s="14">
        <f t="shared" si="0"/>
        <v>0</v>
      </c>
      <c r="E13" s="35"/>
      <c r="F13" s="16">
        <v>0</v>
      </c>
      <c r="G13" s="29">
        <v>0</v>
      </c>
    </row>
    <row r="14" spans="1:7" x14ac:dyDescent="0.25">
      <c r="A14" s="10" t="s">
        <v>25</v>
      </c>
      <c r="B14" s="14">
        <v>0</v>
      </c>
      <c r="C14" s="14">
        <v>0</v>
      </c>
      <c r="D14" s="14">
        <f t="shared" si="0"/>
        <v>0</v>
      </c>
      <c r="E14" s="35"/>
      <c r="F14" s="16">
        <v>0</v>
      </c>
      <c r="G14" s="29">
        <v>0</v>
      </c>
    </row>
    <row r="15" spans="1:7" ht="45" x14ac:dyDescent="0.25">
      <c r="A15" s="9" t="s">
        <v>26</v>
      </c>
      <c r="B15" s="14">
        <v>0</v>
      </c>
      <c r="C15" s="14">
        <v>0</v>
      </c>
      <c r="D15" s="14">
        <f t="shared" si="0"/>
        <v>0</v>
      </c>
      <c r="E15" s="35"/>
      <c r="F15" s="16">
        <v>0</v>
      </c>
      <c r="G15" s="29">
        <v>0</v>
      </c>
    </row>
    <row r="16" spans="1:7" x14ac:dyDescent="0.25">
      <c r="A16" s="10" t="s">
        <v>10</v>
      </c>
      <c r="B16" s="14">
        <v>0</v>
      </c>
      <c r="C16" s="14">
        <v>0</v>
      </c>
      <c r="D16" s="14">
        <f t="shared" si="0"/>
        <v>0</v>
      </c>
      <c r="E16" s="35"/>
      <c r="F16" s="16">
        <v>0</v>
      </c>
      <c r="G16" s="29">
        <v>0</v>
      </c>
    </row>
    <row r="17" spans="1:7" ht="30" x14ac:dyDescent="0.25">
      <c r="A17" s="11" t="s">
        <v>23</v>
      </c>
      <c r="B17" s="14">
        <v>0</v>
      </c>
      <c r="C17" s="15">
        <f>'CAPITOLI ENTRATA E SPESA'!A41</f>
        <v>1405.1022807017544</v>
      </c>
      <c r="D17" s="15">
        <f>SUM(C17)</f>
        <v>1405.1022807017544</v>
      </c>
      <c r="E17" s="36"/>
      <c r="F17" s="17">
        <f>'CAPITOLI ENTRATA E SPESA'!B31</f>
        <v>1216</v>
      </c>
      <c r="G17" s="29">
        <f>F17/D17</f>
        <v>0.86541742668917276</v>
      </c>
    </row>
    <row r="18" spans="1:7" x14ac:dyDescent="0.25">
      <c r="A18" s="10" t="s">
        <v>11</v>
      </c>
      <c r="B18" s="14"/>
      <c r="C18" s="15"/>
      <c r="D18" s="15"/>
      <c r="E18" s="36"/>
      <c r="F18" s="17">
        <v>0</v>
      </c>
      <c r="G18" s="29">
        <v>0</v>
      </c>
    </row>
    <row r="19" spans="1:7" x14ac:dyDescent="0.25">
      <c r="A19" s="10" t="s">
        <v>22</v>
      </c>
      <c r="B19" s="14">
        <v>0</v>
      </c>
      <c r="C19" s="15">
        <f>'CAPITOLI ENTRATA E SPESA'!B50</f>
        <v>8270.08</v>
      </c>
      <c r="D19" s="15">
        <f>B19+C19</f>
        <v>8270.08</v>
      </c>
      <c r="E19" s="36"/>
      <c r="F19" s="17">
        <f>'CAPITOLI ENTRATA E SPESA'!B47</f>
        <v>5870</v>
      </c>
      <c r="G19" s="29">
        <f>F19/D19</f>
        <v>0.70978757158334627</v>
      </c>
    </row>
    <row r="20" spans="1:7" x14ac:dyDescent="0.25">
      <c r="A20" s="10" t="s">
        <v>12</v>
      </c>
      <c r="B20" s="14"/>
      <c r="C20" s="15"/>
      <c r="D20" s="15"/>
      <c r="E20" s="36"/>
      <c r="F20" s="17">
        <v>0</v>
      </c>
      <c r="G20" s="29">
        <v>0</v>
      </c>
    </row>
    <row r="21" spans="1:7" x14ac:dyDescent="0.25">
      <c r="A21" s="10" t="s">
        <v>13</v>
      </c>
      <c r="B21" s="14"/>
      <c r="C21" s="15"/>
      <c r="D21" s="15"/>
      <c r="E21" s="36"/>
      <c r="F21" s="17">
        <v>0</v>
      </c>
      <c r="G21" s="29">
        <v>0</v>
      </c>
    </row>
    <row r="22" spans="1:7" x14ac:dyDescent="0.25">
      <c r="A22" s="10" t="s">
        <v>14</v>
      </c>
      <c r="B22" s="14"/>
      <c r="C22" s="15"/>
      <c r="D22" s="15"/>
      <c r="E22" s="36"/>
      <c r="F22" s="17">
        <v>0</v>
      </c>
      <c r="G22" s="29">
        <v>0</v>
      </c>
    </row>
    <row r="23" spans="1:7" x14ac:dyDescent="0.25">
      <c r="A23" s="10" t="s">
        <v>21</v>
      </c>
      <c r="B23" s="14"/>
      <c r="C23" s="15"/>
      <c r="D23" s="15"/>
      <c r="E23" s="36"/>
      <c r="F23" s="17">
        <v>0</v>
      </c>
      <c r="G23" s="29">
        <v>0</v>
      </c>
    </row>
    <row r="24" spans="1:7" x14ac:dyDescent="0.25">
      <c r="A24" s="10" t="s">
        <v>15</v>
      </c>
      <c r="B24" s="14"/>
      <c r="C24" s="15"/>
      <c r="D24" s="15"/>
      <c r="E24" s="36"/>
      <c r="F24" s="17">
        <v>0</v>
      </c>
      <c r="G24" s="29">
        <v>0</v>
      </c>
    </row>
    <row r="25" spans="1:7" x14ac:dyDescent="0.25">
      <c r="A25" s="10" t="s">
        <v>16</v>
      </c>
      <c r="B25" s="14"/>
      <c r="C25" s="15"/>
      <c r="D25" s="15"/>
      <c r="E25" s="36"/>
      <c r="F25" s="17">
        <v>0</v>
      </c>
      <c r="G25" s="29">
        <v>0</v>
      </c>
    </row>
    <row r="26" spans="1:7" x14ac:dyDescent="0.25">
      <c r="A26" s="10" t="s">
        <v>17</v>
      </c>
      <c r="B26" s="14"/>
      <c r="C26" s="15"/>
      <c r="D26" s="15"/>
      <c r="E26" s="36"/>
      <c r="F26" s="17">
        <v>0</v>
      </c>
      <c r="G26" s="29">
        <v>0</v>
      </c>
    </row>
    <row r="27" spans="1:7" x14ac:dyDescent="0.25">
      <c r="A27" s="10" t="s">
        <v>18</v>
      </c>
      <c r="B27" s="14"/>
      <c r="C27" s="15"/>
      <c r="D27" s="15"/>
      <c r="E27" s="36"/>
      <c r="F27" s="17">
        <v>0</v>
      </c>
      <c r="G27" s="29">
        <v>0</v>
      </c>
    </row>
    <row r="28" spans="1:7" x14ac:dyDescent="0.25">
      <c r="A28" s="58" t="s">
        <v>19</v>
      </c>
      <c r="B28" s="54">
        <f>'CAPITOLI ENTRATA E SPESA'!B23</f>
        <v>1778.6464476923077</v>
      </c>
      <c r="C28" s="54">
        <f>'CAPITOLI ENTRATA E SPESA'!B28-'CAPITOLI ENTRATA E SPESA'!B23</f>
        <v>6566.4999999999991</v>
      </c>
      <c r="D28" s="54">
        <f>SUM(B28:C28)</f>
        <v>8345.1464476923065</v>
      </c>
      <c r="E28" s="37"/>
      <c r="F28" s="55">
        <f>'CAPITOLI ENTRATA E SPESA'!B19</f>
        <v>8253.6299999999992</v>
      </c>
      <c r="G28" s="56">
        <f>F28/D28</f>
        <v>0.98903357199709607</v>
      </c>
    </row>
    <row r="29" spans="1:7" x14ac:dyDescent="0.25">
      <c r="A29" s="59"/>
      <c r="B29" s="54"/>
      <c r="C29" s="54"/>
      <c r="D29" s="54"/>
      <c r="E29" s="37"/>
      <c r="F29" s="55"/>
      <c r="G29" s="57"/>
    </row>
    <row r="30" spans="1:7" ht="45" x14ac:dyDescent="0.25">
      <c r="A30" s="11" t="s">
        <v>27</v>
      </c>
      <c r="B30" s="14">
        <v>0</v>
      </c>
      <c r="C30" s="15">
        <v>0</v>
      </c>
      <c r="D30" s="15">
        <v>0</v>
      </c>
      <c r="E30" s="36"/>
      <c r="F30" s="17">
        <v>0</v>
      </c>
      <c r="G30" s="29">
        <v>0</v>
      </c>
    </row>
    <row r="31" spans="1:7" ht="30" x14ac:dyDescent="0.25">
      <c r="A31" s="11" t="s">
        <v>54</v>
      </c>
      <c r="B31" s="14">
        <v>0</v>
      </c>
      <c r="C31" s="15">
        <f>'CAPITOLI ENTRATA E SPESA'!B68</f>
        <v>0</v>
      </c>
      <c r="D31" s="15">
        <f>B31+C31</f>
        <v>0</v>
      </c>
      <c r="E31" s="36">
        <v>0</v>
      </c>
      <c r="F31" s="17">
        <f>'CAPITOLI ENTRATA E SPESA'!B62</f>
        <v>0</v>
      </c>
      <c r="G31" s="29">
        <v>0</v>
      </c>
    </row>
    <row r="32" spans="1:7" x14ac:dyDescent="0.25">
      <c r="A32" s="10" t="s">
        <v>69</v>
      </c>
      <c r="B32" s="14">
        <v>0</v>
      </c>
      <c r="C32" s="14">
        <f>'CAPITOLI ENTRATA E SPESA'!B59</f>
        <v>16773.2</v>
      </c>
      <c r="D32" s="14">
        <f>B32+C32</f>
        <v>16773.2</v>
      </c>
      <c r="E32" s="35"/>
      <c r="F32" s="14">
        <f>'CAPITOLI ENTRATA E SPESA'!B56</f>
        <v>7909</v>
      </c>
      <c r="G32" s="29">
        <f>F32/D32</f>
        <v>0.47152600577111103</v>
      </c>
    </row>
    <row r="33" spans="1:7" x14ac:dyDescent="0.25">
      <c r="A33" s="8"/>
      <c r="B33" s="3"/>
      <c r="C33" s="3"/>
      <c r="D33" s="3"/>
      <c r="E33" s="32"/>
      <c r="F33" s="3"/>
      <c r="G33" s="4"/>
    </row>
    <row r="34" spans="1:7" ht="15.75" thickBot="1" x14ac:dyDescent="0.3">
      <c r="A34" s="3"/>
      <c r="B34" s="3">
        <v>0</v>
      </c>
      <c r="C34" s="3">
        <v>0</v>
      </c>
      <c r="D34" s="3">
        <f>B34+C34</f>
        <v>0</v>
      </c>
      <c r="E34" s="32"/>
      <c r="F34" s="3"/>
      <c r="G34" s="4"/>
    </row>
    <row r="35" spans="1:7" ht="15.75" thickBot="1" x14ac:dyDescent="0.3">
      <c r="A35" s="30" t="s">
        <v>50</v>
      </c>
      <c r="B35" s="31">
        <f>SUM(B9:B34)</f>
        <v>1778.6464476923077</v>
      </c>
      <c r="C35" s="31">
        <f>SUM(C9:C34)</f>
        <v>33014.882280701757</v>
      </c>
      <c r="D35" s="31">
        <f>B35+C35</f>
        <v>34793.528728394063</v>
      </c>
      <c r="E35" s="38"/>
      <c r="F35" s="31">
        <f>SUM(F9:F34)</f>
        <v>23248.629999999997</v>
      </c>
      <c r="G35" s="4"/>
    </row>
    <row r="36" spans="1:7" x14ac:dyDescent="0.25">
      <c r="A36" s="3"/>
      <c r="B36" s="3"/>
      <c r="C36" s="3"/>
      <c r="D36" s="3"/>
      <c r="E36" s="32"/>
      <c r="F36" s="3"/>
      <c r="G36" s="4"/>
    </row>
    <row r="37" spans="1:7" ht="15.75" thickBot="1" x14ac:dyDescent="0.3">
      <c r="A37" s="3"/>
      <c r="B37" s="3"/>
      <c r="C37" s="3"/>
      <c r="D37" s="3"/>
      <c r="E37" s="32"/>
      <c r="F37" s="3"/>
      <c r="G37" s="4"/>
    </row>
    <row r="38" spans="1:7" ht="15.75" thickBot="1" x14ac:dyDescent="0.3">
      <c r="A38" s="48" t="s">
        <v>49</v>
      </c>
      <c r="B38" s="48"/>
      <c r="C38" s="48"/>
      <c r="D38" s="3"/>
      <c r="E38" s="32"/>
      <c r="F38" s="3"/>
      <c r="G38" s="41">
        <f>F35/D35</f>
        <v>0.66818833414351031</v>
      </c>
    </row>
    <row r="39" spans="1:7" x14ac:dyDescent="0.25">
      <c r="A39" s="1"/>
      <c r="B39" s="1"/>
      <c r="C39" s="1"/>
      <c r="D39" s="1"/>
      <c r="E39" s="39"/>
      <c r="F39" s="1"/>
      <c r="G39" s="2"/>
    </row>
  </sheetData>
  <mergeCells count="14">
    <mergeCell ref="A38:C38"/>
    <mergeCell ref="D7:D8"/>
    <mergeCell ref="F7:F8"/>
    <mergeCell ref="G7:G8"/>
    <mergeCell ref="B5:D5"/>
    <mergeCell ref="D28:D29"/>
    <mergeCell ref="F28:F29"/>
    <mergeCell ref="G28:G29"/>
    <mergeCell ref="A28:A29"/>
    <mergeCell ref="B28:B29"/>
    <mergeCell ref="C28:C29"/>
    <mergeCell ref="C7:C8"/>
    <mergeCell ref="B7:B8"/>
    <mergeCell ref="A7:A8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69"/>
  <sheetViews>
    <sheetView topLeftCell="A13" workbookViewId="0">
      <selection activeCell="B8" sqref="B8"/>
    </sheetView>
  </sheetViews>
  <sheetFormatPr defaultRowHeight="15" x14ac:dyDescent="0.25"/>
  <cols>
    <col min="1" max="1" width="32.42578125" bestFit="1" customWidth="1"/>
    <col min="2" max="2" width="15.7109375" bestFit="1" customWidth="1"/>
    <col min="3" max="3" width="25.5703125" customWidth="1"/>
  </cols>
  <sheetData>
    <row r="2" spans="1:2" x14ac:dyDescent="0.25">
      <c r="A2" s="18" t="s">
        <v>30</v>
      </c>
      <c r="B2" s="19"/>
    </row>
    <row r="3" spans="1:2" x14ac:dyDescent="0.25">
      <c r="A3" s="20"/>
      <c r="B3" s="21"/>
    </row>
    <row r="4" spans="1:2" x14ac:dyDescent="0.25">
      <c r="A4" s="20" t="s">
        <v>31</v>
      </c>
      <c r="B4" s="22">
        <v>2530</v>
      </c>
    </row>
    <row r="5" spans="1:2" x14ac:dyDescent="0.25">
      <c r="A5" s="20"/>
      <c r="B5" s="23">
        <f>SUM(B4)</f>
        <v>2530</v>
      </c>
    </row>
    <row r="6" spans="1:2" x14ac:dyDescent="0.25">
      <c r="A6" s="20"/>
      <c r="B6" s="21"/>
    </row>
    <row r="7" spans="1:2" x14ac:dyDescent="0.25">
      <c r="A7" s="20" t="s">
        <v>32</v>
      </c>
      <c r="B7" s="21"/>
    </row>
    <row r="8" spans="1:2" x14ac:dyDescent="0.25">
      <c r="A8" s="20" t="s">
        <v>70</v>
      </c>
      <c r="B8" s="63">
        <f>((1586.21+24.96+3.73+35.58+4.61+234.15+60.97)/156)*1.3518*(252.5+39+21+105+81)</f>
        <v>8424.3108857884599</v>
      </c>
    </row>
    <row r="9" spans="1:2" x14ac:dyDescent="0.25">
      <c r="A9" s="20" t="s">
        <v>51</v>
      </c>
      <c r="B9" s="24">
        <v>325.87</v>
      </c>
    </row>
    <row r="10" spans="1:2" x14ac:dyDescent="0.25">
      <c r="A10" s="20" t="s">
        <v>35</v>
      </c>
      <c r="B10" s="24">
        <v>9270.3700000000008</v>
      </c>
    </row>
    <row r="11" spans="1:2" x14ac:dyDescent="0.25">
      <c r="A11" s="20" t="s">
        <v>34</v>
      </c>
      <c r="B11" s="24">
        <v>3969.85</v>
      </c>
    </row>
    <row r="12" spans="1:2" x14ac:dyDescent="0.25">
      <c r="A12" s="20" t="s">
        <v>33</v>
      </c>
      <c r="B12" s="24">
        <v>3033.35</v>
      </c>
    </row>
    <row r="13" spans="1:2" x14ac:dyDescent="0.25">
      <c r="A13" s="20" t="s">
        <v>36</v>
      </c>
      <c r="B13" s="24">
        <v>2198.46</v>
      </c>
    </row>
    <row r="14" spans="1:2" x14ac:dyDescent="0.25">
      <c r="A14" s="20"/>
      <c r="B14" s="24">
        <f>SUM(B7:B13)</f>
        <v>27222.21088578846</v>
      </c>
    </row>
    <row r="15" spans="1:2" x14ac:dyDescent="0.25">
      <c r="A15" s="25"/>
      <c r="B15" s="26"/>
    </row>
    <row r="17" spans="1:2" x14ac:dyDescent="0.25">
      <c r="A17" s="18" t="s">
        <v>37</v>
      </c>
      <c r="B17" s="19"/>
    </row>
    <row r="18" spans="1:2" x14ac:dyDescent="0.25">
      <c r="A18" s="20"/>
      <c r="B18" s="21"/>
    </row>
    <row r="19" spans="1:2" x14ac:dyDescent="0.25">
      <c r="A19" s="20" t="s">
        <v>38</v>
      </c>
      <c r="B19" s="24">
        <v>8253.6299999999992</v>
      </c>
    </row>
    <row r="20" spans="1:2" x14ac:dyDescent="0.25">
      <c r="A20" s="20"/>
      <c r="B20" s="21"/>
    </row>
    <row r="21" spans="1:2" x14ac:dyDescent="0.25">
      <c r="A21" s="20"/>
      <c r="B21" s="21"/>
    </row>
    <row r="22" spans="1:2" x14ac:dyDescent="0.25">
      <c r="A22" s="20" t="s">
        <v>32</v>
      </c>
      <c r="B22" s="21"/>
    </row>
    <row r="23" spans="1:2" x14ac:dyDescent="0.25">
      <c r="A23" s="27" t="s">
        <v>39</v>
      </c>
      <c r="B23" s="63">
        <f>(((1934.35+54.58+164.39+460.38)/156)*30+(1934.36+7.1+29.47+4.95+46.95+91.3)/156*60)*1.3518</f>
        <v>1778.6464476923077</v>
      </c>
    </row>
    <row r="24" spans="1:2" x14ac:dyDescent="0.25">
      <c r="A24" s="20" t="s">
        <v>40</v>
      </c>
      <c r="B24" s="24">
        <v>2100</v>
      </c>
    </row>
    <row r="25" spans="1:2" x14ac:dyDescent="0.25">
      <c r="A25" s="20" t="s">
        <v>41</v>
      </c>
      <c r="B25" s="24">
        <v>1800</v>
      </c>
    </row>
    <row r="26" spans="1:2" x14ac:dyDescent="0.25">
      <c r="A26" s="20" t="s">
        <v>42</v>
      </c>
      <c r="B26" s="63">
        <f>2000+16.5+50</f>
        <v>2066.5</v>
      </c>
    </row>
    <row r="27" spans="1:2" x14ac:dyDescent="0.25">
      <c r="A27" s="20" t="s">
        <v>43</v>
      </c>
      <c r="B27" s="24">
        <v>600</v>
      </c>
    </row>
    <row r="28" spans="1:2" x14ac:dyDescent="0.25">
      <c r="A28" s="25"/>
      <c r="B28" s="28">
        <f>SUM(B23:B27)</f>
        <v>8345.1464476923065</v>
      </c>
    </row>
    <row r="30" spans="1:2" x14ac:dyDescent="0.25">
      <c r="A30" s="18" t="s">
        <v>44</v>
      </c>
      <c r="B30" s="19"/>
    </row>
    <row r="31" spans="1:2" x14ac:dyDescent="0.25">
      <c r="A31" s="20" t="s">
        <v>38</v>
      </c>
      <c r="B31" s="24">
        <f>1008+208</f>
        <v>1216</v>
      </c>
    </row>
    <row r="32" spans="1:2" x14ac:dyDescent="0.25">
      <c r="A32" s="20"/>
      <c r="B32" s="21"/>
    </row>
    <row r="33" spans="1:3" x14ac:dyDescent="0.25">
      <c r="A33" s="20" t="s">
        <v>32</v>
      </c>
      <c r="B33" s="21"/>
    </row>
    <row r="34" spans="1:3" x14ac:dyDescent="0.25">
      <c r="A34" s="20" t="s">
        <v>45</v>
      </c>
      <c r="B34" s="24">
        <v>241.8</v>
      </c>
    </row>
    <row r="35" spans="1:3" x14ac:dyDescent="0.25">
      <c r="A35" s="20" t="s">
        <v>46</v>
      </c>
      <c r="B35" s="24">
        <v>2800</v>
      </c>
    </row>
    <row r="36" spans="1:3" x14ac:dyDescent="0.25">
      <c r="A36" s="20" t="s">
        <v>47</v>
      </c>
      <c r="B36" s="24">
        <v>4187.04</v>
      </c>
    </row>
    <row r="37" spans="1:3" x14ac:dyDescent="0.25">
      <c r="A37" s="20" t="s">
        <v>48</v>
      </c>
      <c r="B37" s="28">
        <v>6700</v>
      </c>
    </row>
    <row r="38" spans="1:3" x14ac:dyDescent="0.25">
      <c r="A38" s="25"/>
      <c r="B38" s="28">
        <f>SUM(B34:B37)</f>
        <v>13928.84</v>
      </c>
    </row>
    <row r="39" spans="1:3" x14ac:dyDescent="0.25">
      <c r="A39" s="20" t="s">
        <v>60</v>
      </c>
      <c r="B39" s="62">
        <f>36*38</f>
        <v>1368</v>
      </c>
    </row>
    <row r="40" spans="1:3" x14ac:dyDescent="0.25">
      <c r="A40" s="20" t="s">
        <v>61</v>
      </c>
      <c r="B40" s="62">
        <f>26+112</f>
        <v>138</v>
      </c>
    </row>
    <row r="41" spans="1:3" x14ac:dyDescent="0.25">
      <c r="A41" s="47">
        <f>B38/B39*B40</f>
        <v>1405.1022807017544</v>
      </c>
      <c r="B41" s="62"/>
    </row>
    <row r="44" spans="1:3" x14ac:dyDescent="0.25">
      <c r="A44" s="18" t="s">
        <v>65</v>
      </c>
      <c r="B44" s="19"/>
    </row>
    <row r="45" spans="1:3" x14ac:dyDescent="0.25">
      <c r="A45" s="20" t="s">
        <v>53</v>
      </c>
      <c r="B45" s="24">
        <v>5670</v>
      </c>
      <c r="C45" s="47"/>
    </row>
    <row r="46" spans="1:3" ht="30" x14ac:dyDescent="0.25">
      <c r="A46" s="27" t="s">
        <v>67</v>
      </c>
      <c r="B46" s="24">
        <v>200</v>
      </c>
      <c r="C46" s="47"/>
    </row>
    <row r="47" spans="1:3" x14ac:dyDescent="0.25">
      <c r="A47" s="20" t="s">
        <v>63</v>
      </c>
      <c r="B47" s="24">
        <f>B45+B46</f>
        <v>5870</v>
      </c>
      <c r="C47" s="47"/>
    </row>
    <row r="48" spans="1:3" x14ac:dyDescent="0.25">
      <c r="A48" s="20"/>
      <c r="B48" s="21"/>
    </row>
    <row r="49" spans="1:2" x14ac:dyDescent="0.25">
      <c r="A49" s="20" t="s">
        <v>32</v>
      </c>
      <c r="B49" s="21"/>
    </row>
    <row r="50" spans="1:2" x14ac:dyDescent="0.25">
      <c r="A50" s="25" t="s">
        <v>68</v>
      </c>
      <c r="B50" s="43">
        <v>8270.08</v>
      </c>
    </row>
    <row r="53" spans="1:2" x14ac:dyDescent="0.25">
      <c r="A53" s="18" t="s">
        <v>66</v>
      </c>
      <c r="B53" s="19"/>
    </row>
    <row r="54" spans="1:2" x14ac:dyDescent="0.25">
      <c r="A54" s="20" t="s">
        <v>53</v>
      </c>
      <c r="B54" s="24">
        <f>5969.5</f>
        <v>5969.5</v>
      </c>
    </row>
    <row r="55" spans="1:2" ht="30" x14ac:dyDescent="0.25">
      <c r="A55" s="27" t="s">
        <v>62</v>
      </c>
      <c r="B55" s="24">
        <v>1939.5</v>
      </c>
    </row>
    <row r="56" spans="1:2" x14ac:dyDescent="0.25">
      <c r="A56" s="20" t="s">
        <v>63</v>
      </c>
      <c r="B56" s="24">
        <f>B54+B55</f>
        <v>7909</v>
      </c>
    </row>
    <row r="57" spans="1:2" x14ac:dyDescent="0.25">
      <c r="A57" s="20"/>
      <c r="B57" s="21"/>
    </row>
    <row r="58" spans="1:2" x14ac:dyDescent="0.25">
      <c r="A58" s="20" t="s">
        <v>32</v>
      </c>
      <c r="B58" s="21"/>
    </row>
    <row r="59" spans="1:2" x14ac:dyDescent="0.25">
      <c r="A59" s="44" t="s">
        <v>52</v>
      </c>
      <c r="B59" s="43">
        <f>10242+6531.2</f>
        <v>16773.2</v>
      </c>
    </row>
    <row r="61" spans="1:2" x14ac:dyDescent="0.25">
      <c r="A61" s="18" t="s">
        <v>55</v>
      </c>
      <c r="B61" s="19"/>
    </row>
    <row r="62" spans="1:2" x14ac:dyDescent="0.25">
      <c r="A62" s="20" t="s">
        <v>56</v>
      </c>
      <c r="B62" s="24">
        <v>0</v>
      </c>
    </row>
    <row r="63" spans="1:2" x14ac:dyDescent="0.25">
      <c r="A63" s="20"/>
      <c r="B63" s="21"/>
    </row>
    <row r="64" spans="1:2" x14ac:dyDescent="0.25">
      <c r="A64" s="20" t="s">
        <v>32</v>
      </c>
      <c r="B64" s="21"/>
    </row>
    <row r="65" spans="1:2" x14ac:dyDescent="0.25">
      <c r="A65" s="20" t="s">
        <v>57</v>
      </c>
      <c r="B65" s="24">
        <v>0</v>
      </c>
    </row>
    <row r="66" spans="1:2" x14ac:dyDescent="0.25">
      <c r="A66" s="20" t="s">
        <v>59</v>
      </c>
      <c r="B66" s="24">
        <v>0</v>
      </c>
    </row>
    <row r="67" spans="1:2" x14ac:dyDescent="0.25">
      <c r="A67" s="20" t="s">
        <v>58</v>
      </c>
      <c r="B67" s="24">
        <v>0</v>
      </c>
    </row>
    <row r="68" spans="1:2" x14ac:dyDescent="0.25">
      <c r="A68" s="44"/>
      <c r="B68" s="43">
        <v>0</v>
      </c>
    </row>
    <row r="69" spans="1:2" x14ac:dyDescent="0.25">
      <c r="B69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CAPITOLI ENTRATA E SPESA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Giuliana Maffeis</cp:lastModifiedBy>
  <cp:lastPrinted>2024-05-28T10:10:27Z</cp:lastPrinted>
  <dcterms:created xsi:type="dcterms:W3CDTF">2018-01-30T13:46:09Z</dcterms:created>
  <dcterms:modified xsi:type="dcterms:W3CDTF">2026-04-14T16:20:35Z</dcterms:modified>
</cp:coreProperties>
</file>