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8_{07BDE740-900F-45CF-ABDD-5B9277E16166}" xr6:coauthVersionLast="47" xr6:coauthVersionMax="47" xr10:uidLastSave="{00000000-0000-0000-0000-000000000000}"/>
  <bookViews>
    <workbookView xWindow="-120" yWindow="-120" windowWidth="29040" windowHeight="15840" xr2:uid="{21421279-282F-4756-ACD2-78C967AEF876}"/>
  </bookViews>
  <sheets>
    <sheet name="Entrate_Bilancio_2025" sheetId="1" r:id="rId1"/>
    <sheet name="Entrate_Bilancio_2026" sheetId="2" r:id="rId2"/>
    <sheet name="Entrate_Bilancio_2027" sheetId="3" r:id="rId3"/>
    <sheet name="Entrate_Rendiconto_Anno0" sheetId="4" state="hidden" r:id="rId4"/>
    <sheet name="Spese_Bilancio_2025" sheetId="5" r:id="rId5"/>
    <sheet name="Spese_Bilancio_2026" sheetId="6" r:id="rId6"/>
    <sheet name="Spese_Bilancio_2027" sheetId="7" r:id="rId7"/>
    <sheet name="Spese_Rendiconto_Anno0" sheetId="8" state="hidden" r:id="rId8"/>
  </sheets>
  <definedNames>
    <definedName name="_xlnm.Print_Area" localSheetId="0">Entrate_Bilancio_2025!$B$1:$E$58</definedName>
    <definedName name="_xlnm.Print_Area" localSheetId="1">Entrate_Bilancio_2026!$B$1:$E$58</definedName>
    <definedName name="_xlnm.Print_Area" localSheetId="2">Entrate_Bilancio_2027!$B$1:$E$58</definedName>
    <definedName name="_xlnm.Print_Area" localSheetId="3">Entrate_Rendiconto_Anno0!$B$1:$E$59</definedName>
    <definedName name="_xlnm.Print_Area" localSheetId="4">Spese_Bilancio_2025!$B$1:$BX$53</definedName>
    <definedName name="_xlnm.Print_Area" localSheetId="5">Spese_Bilancio_2026!$B$1:$BX$53</definedName>
    <definedName name="_xlnm.Print_Area" localSheetId="6">Spese_Bilancio_2027!$B$1:$BX$53</definedName>
    <definedName name="_xlnm.Print_Area" localSheetId="7">Spese_Rendiconto_Anno0!$B$1:$BX$54</definedName>
    <definedName name="_xlnm.Print_Titles" localSheetId="4">Spese_Bilancio_2025!$B:$C</definedName>
    <definedName name="_xlnm.Print_Titles" localSheetId="5">Spese_Bilancio_2026!$B:$C</definedName>
    <definedName name="_xlnm.Print_Titles" localSheetId="6">Spese_Bilancio_2027!$B:$C</definedName>
    <definedName name="_xlnm.Print_Titles" localSheetId="7">Spese_Rendiconto_Anno0!$B:$C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57" i="1"/>
  <c r="D58" i="1"/>
  <c r="E16" i="1"/>
  <c r="D23" i="1"/>
  <c r="E23" i="1"/>
  <c r="D30" i="1"/>
  <c r="E30" i="1"/>
  <c r="E57" i="1"/>
  <c r="E58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E23" i="2"/>
  <c r="E57" i="2"/>
  <c r="E58" i="2"/>
  <c r="D30" i="2"/>
  <c r="E30" i="2"/>
  <c r="D37" i="2"/>
  <c r="E37" i="2"/>
  <c r="D43" i="2"/>
  <c r="E43" i="2"/>
  <c r="D49" i="2"/>
  <c r="E49" i="2"/>
  <c r="D52" i="2"/>
  <c r="E52" i="2"/>
  <c r="D56" i="2"/>
  <c r="E56" i="2"/>
  <c r="D57" i="2"/>
  <c r="D58" i="2"/>
  <c r="D16" i="3"/>
  <c r="E16" i="3"/>
  <c r="E57" i="3"/>
  <c r="E58" i="3"/>
  <c r="D23" i="3"/>
  <c r="D57" i="3"/>
  <c r="D58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D57" i="4"/>
  <c r="D58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E57" i="4"/>
  <c r="E58" i="4"/>
  <c r="BV8" i="5"/>
  <c r="BV10" i="5"/>
  <c r="BW10" i="5"/>
  <c r="BW20" i="5"/>
  <c r="BW53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V20" i="5"/>
  <c r="BX20" i="5"/>
  <c r="BV23" i="5"/>
  <c r="BW23" i="5"/>
  <c r="BX23" i="5"/>
  <c r="BV24" i="5"/>
  <c r="BW24" i="5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H28" i="5"/>
  <c r="H53" i="5"/>
  <c r="I28" i="5"/>
  <c r="J28" i="5"/>
  <c r="K28" i="5"/>
  <c r="L28" i="5"/>
  <c r="M28" i="5"/>
  <c r="N28" i="5"/>
  <c r="N53" i="5"/>
  <c r="O28" i="5"/>
  <c r="P28" i="5"/>
  <c r="Q28" i="5"/>
  <c r="R28" i="5"/>
  <c r="S28" i="5"/>
  <c r="T28" i="5"/>
  <c r="T53" i="5"/>
  <c r="U28" i="5"/>
  <c r="V28" i="5"/>
  <c r="W28" i="5"/>
  <c r="X28" i="5"/>
  <c r="Y28" i="5"/>
  <c r="Z28" i="5"/>
  <c r="Z53" i="5"/>
  <c r="AA28" i="5"/>
  <c r="AB28" i="5"/>
  <c r="AC28" i="5"/>
  <c r="AD28" i="5"/>
  <c r="AE28" i="5"/>
  <c r="AF28" i="5"/>
  <c r="AF53" i="5"/>
  <c r="AG28" i="5"/>
  <c r="AH28" i="5"/>
  <c r="AI28" i="5"/>
  <c r="AJ28" i="5"/>
  <c r="AK28" i="5"/>
  <c r="AL28" i="5"/>
  <c r="AL53" i="5"/>
  <c r="AM28" i="5"/>
  <c r="AN28" i="5"/>
  <c r="AO28" i="5"/>
  <c r="AP28" i="5"/>
  <c r="AQ28" i="5"/>
  <c r="AR28" i="5"/>
  <c r="AR53" i="5"/>
  <c r="AS28" i="5"/>
  <c r="AT28" i="5"/>
  <c r="AU28" i="5"/>
  <c r="AV28" i="5"/>
  <c r="AW28" i="5"/>
  <c r="AX28" i="5"/>
  <c r="AX53" i="5"/>
  <c r="AY28" i="5"/>
  <c r="AZ28" i="5"/>
  <c r="BA28" i="5"/>
  <c r="BB28" i="5"/>
  <c r="BC28" i="5"/>
  <c r="BD28" i="5"/>
  <c r="BD53" i="5"/>
  <c r="BE28" i="5"/>
  <c r="BF28" i="5"/>
  <c r="BG28" i="5"/>
  <c r="BH28" i="5"/>
  <c r="BI28" i="5"/>
  <c r="BJ28" i="5"/>
  <c r="BJ53" i="5"/>
  <c r="BK28" i="5"/>
  <c r="BL28" i="5"/>
  <c r="BM28" i="5"/>
  <c r="BN28" i="5"/>
  <c r="BO28" i="5"/>
  <c r="BP28" i="5"/>
  <c r="BP53" i="5"/>
  <c r="BQ28" i="5"/>
  <c r="BR28" i="5"/>
  <c r="BS28" i="5"/>
  <c r="BT28" i="5"/>
  <c r="BV28" i="5"/>
  <c r="BW28" i="5"/>
  <c r="BX28" i="5"/>
  <c r="BV31" i="5"/>
  <c r="BW31" i="5"/>
  <c r="BX31" i="5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W35" i="5"/>
  <c r="BX35" i="5"/>
  <c r="BV38" i="5"/>
  <c r="BW38" i="5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W42" i="5"/>
  <c r="BX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V46" i="5"/>
  <c r="BW46" i="5"/>
  <c r="BX46" i="5"/>
  <c r="BV49" i="5"/>
  <c r="BW49" i="5"/>
  <c r="BW51" i="5"/>
  <c r="BX49" i="5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V51" i="5"/>
  <c r="BX51" i="5"/>
  <c r="D53" i="5"/>
  <c r="E53" i="5"/>
  <c r="F53" i="5"/>
  <c r="G53" i="5"/>
  <c r="I53" i="5"/>
  <c r="J53" i="5"/>
  <c r="K53" i="5"/>
  <c r="L53" i="5"/>
  <c r="M53" i="5"/>
  <c r="O53" i="5"/>
  <c r="P53" i="5"/>
  <c r="Q53" i="5"/>
  <c r="R53" i="5"/>
  <c r="S53" i="5"/>
  <c r="U53" i="5"/>
  <c r="V53" i="5"/>
  <c r="W53" i="5"/>
  <c r="X53" i="5"/>
  <c r="Y53" i="5"/>
  <c r="AA53" i="5"/>
  <c r="AB53" i="5"/>
  <c r="AC53" i="5"/>
  <c r="AD53" i="5"/>
  <c r="AE53" i="5"/>
  <c r="AG53" i="5"/>
  <c r="AH53" i="5"/>
  <c r="AI53" i="5"/>
  <c r="AJ53" i="5"/>
  <c r="AK53" i="5"/>
  <c r="AM53" i="5"/>
  <c r="AN53" i="5"/>
  <c r="AO53" i="5"/>
  <c r="AP53" i="5"/>
  <c r="AQ53" i="5"/>
  <c r="AS53" i="5"/>
  <c r="AT53" i="5"/>
  <c r="AU53" i="5"/>
  <c r="AV53" i="5"/>
  <c r="AW53" i="5"/>
  <c r="AY53" i="5"/>
  <c r="AZ53" i="5"/>
  <c r="BA53" i="5"/>
  <c r="BB53" i="5"/>
  <c r="BC53" i="5"/>
  <c r="BE53" i="5"/>
  <c r="BF53" i="5"/>
  <c r="BG53" i="5"/>
  <c r="BH53" i="5"/>
  <c r="BI53" i="5"/>
  <c r="BK53" i="5"/>
  <c r="BL53" i="5"/>
  <c r="BM53" i="5"/>
  <c r="BN53" i="5"/>
  <c r="BO53" i="5"/>
  <c r="BQ53" i="5"/>
  <c r="BR53" i="5"/>
  <c r="BS53" i="5"/>
  <c r="BT53" i="5"/>
  <c r="BU53" i="5"/>
  <c r="BV53" i="5"/>
  <c r="BX53" i="5"/>
  <c r="BV8" i="6"/>
  <c r="BV53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V20" i="6"/>
  <c r="BW20" i="6"/>
  <c r="BX20" i="6"/>
  <c r="BV23" i="6"/>
  <c r="BW23" i="6"/>
  <c r="BX23" i="6"/>
  <c r="BV24" i="6"/>
  <c r="BW24" i="6"/>
  <c r="BX24" i="6"/>
  <c r="BX28" i="6"/>
  <c r="BV25" i="6"/>
  <c r="BW25" i="6"/>
  <c r="BX25" i="6"/>
  <c r="BV26" i="6"/>
  <c r="BW26" i="6"/>
  <c r="BX26" i="6"/>
  <c r="BV27" i="6"/>
  <c r="BW27" i="6"/>
  <c r="BX27" i="6"/>
  <c r="D28" i="6"/>
  <c r="E28" i="6"/>
  <c r="F28" i="6"/>
  <c r="F53" i="6"/>
  <c r="G28" i="6"/>
  <c r="H28" i="6"/>
  <c r="I28" i="6"/>
  <c r="J28" i="6"/>
  <c r="K28" i="6"/>
  <c r="L28" i="6"/>
  <c r="L53" i="6"/>
  <c r="M28" i="6"/>
  <c r="N28" i="6"/>
  <c r="O28" i="6"/>
  <c r="P28" i="6"/>
  <c r="Q28" i="6"/>
  <c r="R28" i="6"/>
  <c r="R53" i="6"/>
  <c r="S28" i="6"/>
  <c r="T28" i="6"/>
  <c r="U28" i="6"/>
  <c r="V28" i="6"/>
  <c r="W28" i="6"/>
  <c r="X28" i="6"/>
  <c r="X53" i="6"/>
  <c r="Y28" i="6"/>
  <c r="Z28" i="6"/>
  <c r="AA28" i="6"/>
  <c r="AB28" i="6"/>
  <c r="AC28" i="6"/>
  <c r="AD28" i="6"/>
  <c r="AD53" i="6"/>
  <c r="AE28" i="6"/>
  <c r="AF28" i="6"/>
  <c r="AG28" i="6"/>
  <c r="AH28" i="6"/>
  <c r="AI28" i="6"/>
  <c r="AJ28" i="6"/>
  <c r="AJ53" i="6"/>
  <c r="AK28" i="6"/>
  <c r="AL28" i="6"/>
  <c r="AM28" i="6"/>
  <c r="AN28" i="6"/>
  <c r="AO28" i="6"/>
  <c r="AP28" i="6"/>
  <c r="AP53" i="6"/>
  <c r="AQ28" i="6"/>
  <c r="AR28" i="6"/>
  <c r="AS28" i="6"/>
  <c r="AT28" i="6"/>
  <c r="AU28" i="6"/>
  <c r="AV28" i="6"/>
  <c r="AV53" i="6"/>
  <c r="AW28" i="6"/>
  <c r="AX28" i="6"/>
  <c r="AY28" i="6"/>
  <c r="AZ28" i="6"/>
  <c r="BA28" i="6"/>
  <c r="BB28" i="6"/>
  <c r="BB53" i="6"/>
  <c r="BC28" i="6"/>
  <c r="BD28" i="6"/>
  <c r="BE28" i="6"/>
  <c r="BF28" i="6"/>
  <c r="BG28" i="6"/>
  <c r="BH28" i="6"/>
  <c r="BH53" i="6"/>
  <c r="BI28" i="6"/>
  <c r="BJ28" i="6"/>
  <c r="BK28" i="6"/>
  <c r="BL28" i="6"/>
  <c r="BM28" i="6"/>
  <c r="BN28" i="6"/>
  <c r="BN53" i="6"/>
  <c r="BO28" i="6"/>
  <c r="BP28" i="6"/>
  <c r="BQ28" i="6"/>
  <c r="BR28" i="6"/>
  <c r="BS28" i="6"/>
  <c r="BT28" i="6"/>
  <c r="BT53" i="6"/>
  <c r="BV28" i="6"/>
  <c r="BW28" i="6"/>
  <c r="BV31" i="6"/>
  <c r="BW31" i="6"/>
  <c r="BX31" i="6"/>
  <c r="BX35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W35" i="6"/>
  <c r="BV38" i="6"/>
  <c r="BW38" i="6"/>
  <c r="BX38" i="6"/>
  <c r="BX42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W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W49" i="6"/>
  <c r="BX49" i="6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V51" i="6"/>
  <c r="BW51" i="6"/>
  <c r="BX51" i="6"/>
  <c r="D53" i="6"/>
  <c r="E53" i="6"/>
  <c r="G53" i="6"/>
  <c r="H53" i="6"/>
  <c r="I53" i="6"/>
  <c r="J53" i="6"/>
  <c r="K53" i="6"/>
  <c r="M53" i="6"/>
  <c r="N53" i="6"/>
  <c r="O53" i="6"/>
  <c r="P53" i="6"/>
  <c r="Q53" i="6"/>
  <c r="S53" i="6"/>
  <c r="T53" i="6"/>
  <c r="U53" i="6"/>
  <c r="V53" i="6"/>
  <c r="W53" i="6"/>
  <c r="Y53" i="6"/>
  <c r="Z53" i="6"/>
  <c r="AA53" i="6"/>
  <c r="AB53" i="6"/>
  <c r="AC53" i="6"/>
  <c r="AE53" i="6"/>
  <c r="AF53" i="6"/>
  <c r="AG53" i="6"/>
  <c r="AH53" i="6"/>
  <c r="AI53" i="6"/>
  <c r="AK53" i="6"/>
  <c r="AL53" i="6"/>
  <c r="AM53" i="6"/>
  <c r="AN53" i="6"/>
  <c r="AO53" i="6"/>
  <c r="AQ53" i="6"/>
  <c r="AR53" i="6"/>
  <c r="AS53" i="6"/>
  <c r="AT53" i="6"/>
  <c r="AU53" i="6"/>
  <c r="AW53" i="6"/>
  <c r="AX53" i="6"/>
  <c r="AY53" i="6"/>
  <c r="AZ53" i="6"/>
  <c r="BA53" i="6"/>
  <c r="BC53" i="6"/>
  <c r="BD53" i="6"/>
  <c r="BE53" i="6"/>
  <c r="BF53" i="6"/>
  <c r="BG53" i="6"/>
  <c r="BI53" i="6"/>
  <c r="BJ53" i="6"/>
  <c r="BK53" i="6"/>
  <c r="BL53" i="6"/>
  <c r="BM53" i="6"/>
  <c r="BO53" i="6"/>
  <c r="BP53" i="6"/>
  <c r="BQ53" i="6"/>
  <c r="BR53" i="6"/>
  <c r="BS53" i="6"/>
  <c r="BU53" i="6"/>
  <c r="BW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V20" i="7"/>
  <c r="BW20" i="7"/>
  <c r="BX20" i="7"/>
  <c r="BV23" i="7"/>
  <c r="BW23" i="7"/>
  <c r="BX23" i="7"/>
  <c r="BV24" i="7"/>
  <c r="BV28" i="7"/>
  <c r="BW24" i="7"/>
  <c r="BX24" i="7"/>
  <c r="BV25" i="7"/>
  <c r="BW25" i="7"/>
  <c r="BX25" i="7"/>
  <c r="BV26" i="7"/>
  <c r="BW26" i="7"/>
  <c r="BX26" i="7"/>
  <c r="BV27" i="7"/>
  <c r="BW27" i="7"/>
  <c r="BX27" i="7"/>
  <c r="D28" i="7"/>
  <c r="D53" i="7"/>
  <c r="E28" i="7"/>
  <c r="F28" i="7"/>
  <c r="G28" i="7"/>
  <c r="H28" i="7"/>
  <c r="I28" i="7"/>
  <c r="J28" i="7"/>
  <c r="J53" i="7"/>
  <c r="K28" i="7"/>
  <c r="L28" i="7"/>
  <c r="M28" i="7"/>
  <c r="N28" i="7"/>
  <c r="O28" i="7"/>
  <c r="P28" i="7"/>
  <c r="P53" i="7"/>
  <c r="Q28" i="7"/>
  <c r="R28" i="7"/>
  <c r="S28" i="7"/>
  <c r="T28" i="7"/>
  <c r="U28" i="7"/>
  <c r="V28" i="7"/>
  <c r="V53" i="7"/>
  <c r="W28" i="7"/>
  <c r="X28" i="7"/>
  <c r="Y28" i="7"/>
  <c r="Z28" i="7"/>
  <c r="AA28" i="7"/>
  <c r="AB28" i="7"/>
  <c r="AB53" i="7"/>
  <c r="AC28" i="7"/>
  <c r="AD28" i="7"/>
  <c r="AE28" i="7"/>
  <c r="AF28" i="7"/>
  <c r="AG28" i="7"/>
  <c r="AH28" i="7"/>
  <c r="AH53" i="7"/>
  <c r="AI28" i="7"/>
  <c r="AJ28" i="7"/>
  <c r="AK28" i="7"/>
  <c r="AL28" i="7"/>
  <c r="AM28" i="7"/>
  <c r="AN28" i="7"/>
  <c r="AN53" i="7"/>
  <c r="AO28" i="7"/>
  <c r="AP28" i="7"/>
  <c r="AQ28" i="7"/>
  <c r="AR28" i="7"/>
  <c r="AS28" i="7"/>
  <c r="AT28" i="7"/>
  <c r="AT53" i="7"/>
  <c r="AU28" i="7"/>
  <c r="AV28" i="7"/>
  <c r="AW28" i="7"/>
  <c r="AX28" i="7"/>
  <c r="AY28" i="7"/>
  <c r="AZ28" i="7"/>
  <c r="AZ53" i="7"/>
  <c r="BA28" i="7"/>
  <c r="BB28" i="7"/>
  <c r="BC28" i="7"/>
  <c r="BD28" i="7"/>
  <c r="BE28" i="7"/>
  <c r="BF28" i="7"/>
  <c r="BF53" i="7"/>
  <c r="BG28" i="7"/>
  <c r="BH28" i="7"/>
  <c r="BI28" i="7"/>
  <c r="BJ28" i="7"/>
  <c r="BK28" i="7"/>
  <c r="BL28" i="7"/>
  <c r="BL53" i="7"/>
  <c r="BM28" i="7"/>
  <c r="BN28" i="7"/>
  <c r="BO28" i="7"/>
  <c r="BP28" i="7"/>
  <c r="BQ28" i="7"/>
  <c r="BR28" i="7"/>
  <c r="BR53" i="7"/>
  <c r="BS28" i="7"/>
  <c r="BT28" i="7"/>
  <c r="BW28" i="7"/>
  <c r="BX28" i="7"/>
  <c r="BV31" i="7"/>
  <c r="BV35" i="7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W35" i="7"/>
  <c r="BX35" i="7"/>
  <c r="BV38" i="7"/>
  <c r="BV42" i="7"/>
  <c r="BW38" i="7"/>
  <c r="BX38" i="7"/>
  <c r="BV39" i="7"/>
  <c r="BW39" i="7"/>
  <c r="BX39" i="7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W42" i="7"/>
  <c r="BX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X53" i="7"/>
  <c r="BV49" i="7"/>
  <c r="BW49" i="7"/>
  <c r="BX49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W51" i="7"/>
  <c r="BX51" i="7"/>
  <c r="E53" i="7"/>
  <c r="F53" i="7"/>
  <c r="G53" i="7"/>
  <c r="H53" i="7"/>
  <c r="I53" i="7"/>
  <c r="K53" i="7"/>
  <c r="L53" i="7"/>
  <c r="M53" i="7"/>
  <c r="N53" i="7"/>
  <c r="O53" i="7"/>
  <c r="Q53" i="7"/>
  <c r="R53" i="7"/>
  <c r="S53" i="7"/>
  <c r="T53" i="7"/>
  <c r="U53" i="7"/>
  <c r="W53" i="7"/>
  <c r="X53" i="7"/>
  <c r="Y53" i="7"/>
  <c r="Z53" i="7"/>
  <c r="AA53" i="7"/>
  <c r="AC53" i="7"/>
  <c r="AD53" i="7"/>
  <c r="AE53" i="7"/>
  <c r="AF53" i="7"/>
  <c r="AG53" i="7"/>
  <c r="AI53" i="7"/>
  <c r="AJ53" i="7"/>
  <c r="AK53" i="7"/>
  <c r="AL53" i="7"/>
  <c r="AM53" i="7"/>
  <c r="AO53" i="7"/>
  <c r="AP53" i="7"/>
  <c r="AQ53" i="7"/>
  <c r="AR53" i="7"/>
  <c r="AS53" i="7"/>
  <c r="AU53" i="7"/>
  <c r="AV53" i="7"/>
  <c r="AW53" i="7"/>
  <c r="AX53" i="7"/>
  <c r="AY53" i="7"/>
  <c r="BA53" i="7"/>
  <c r="BB53" i="7"/>
  <c r="BC53" i="7"/>
  <c r="BD53" i="7"/>
  <c r="BE53" i="7"/>
  <c r="BG53" i="7"/>
  <c r="BH53" i="7"/>
  <c r="BI53" i="7"/>
  <c r="BJ53" i="7"/>
  <c r="BK53" i="7"/>
  <c r="BM53" i="7"/>
  <c r="BN53" i="7"/>
  <c r="BO53" i="7"/>
  <c r="BP53" i="7"/>
  <c r="BQ53" i="7"/>
  <c r="BS53" i="7"/>
  <c r="BT53" i="7"/>
  <c r="BU53" i="7"/>
  <c r="BW53" i="7"/>
  <c r="BV8" i="8"/>
  <c r="BV10" i="8"/>
  <c r="BW10" i="8"/>
  <c r="BW20" i="8"/>
  <c r="BW53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V20" i="8"/>
  <c r="BX20" i="8"/>
  <c r="BV23" i="8"/>
  <c r="BW23" i="8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H53" i="8"/>
  <c r="I28" i="8"/>
  <c r="J28" i="8"/>
  <c r="K28" i="8"/>
  <c r="L28" i="8"/>
  <c r="M28" i="8"/>
  <c r="N28" i="8"/>
  <c r="N53" i="8"/>
  <c r="O28" i="8"/>
  <c r="P28" i="8"/>
  <c r="Q28" i="8"/>
  <c r="R28" i="8"/>
  <c r="S28" i="8"/>
  <c r="T28" i="8"/>
  <c r="T53" i="8"/>
  <c r="U28" i="8"/>
  <c r="V28" i="8"/>
  <c r="W28" i="8"/>
  <c r="X28" i="8"/>
  <c r="Y28" i="8"/>
  <c r="Z28" i="8"/>
  <c r="Z53" i="8"/>
  <c r="AA28" i="8"/>
  <c r="AB28" i="8"/>
  <c r="AC28" i="8"/>
  <c r="AD28" i="8"/>
  <c r="AE28" i="8"/>
  <c r="AF28" i="8"/>
  <c r="AF53" i="8"/>
  <c r="AG28" i="8"/>
  <c r="AH28" i="8"/>
  <c r="AI28" i="8"/>
  <c r="AJ28" i="8"/>
  <c r="AK28" i="8"/>
  <c r="AL28" i="8"/>
  <c r="AL53" i="8"/>
  <c r="AM28" i="8"/>
  <c r="AN28" i="8"/>
  <c r="AO28" i="8"/>
  <c r="AP28" i="8"/>
  <c r="AQ28" i="8"/>
  <c r="AR28" i="8"/>
  <c r="AR53" i="8"/>
  <c r="AS28" i="8"/>
  <c r="AT28" i="8"/>
  <c r="AU28" i="8"/>
  <c r="AV28" i="8"/>
  <c r="AW28" i="8"/>
  <c r="AX28" i="8"/>
  <c r="AX53" i="8"/>
  <c r="AY28" i="8"/>
  <c r="AZ28" i="8"/>
  <c r="BA28" i="8"/>
  <c r="BB28" i="8"/>
  <c r="BC28" i="8"/>
  <c r="BD28" i="8"/>
  <c r="BD53" i="8"/>
  <c r="BE28" i="8"/>
  <c r="BF28" i="8"/>
  <c r="BG28" i="8"/>
  <c r="BH28" i="8"/>
  <c r="BI28" i="8"/>
  <c r="BJ28" i="8"/>
  <c r="BJ53" i="8"/>
  <c r="BK28" i="8"/>
  <c r="BL28" i="8"/>
  <c r="BM28" i="8"/>
  <c r="BN28" i="8"/>
  <c r="BO28" i="8"/>
  <c r="BP28" i="8"/>
  <c r="BP53" i="8"/>
  <c r="BQ28" i="8"/>
  <c r="BR28" i="8"/>
  <c r="BS28" i="8"/>
  <c r="BT28" i="8"/>
  <c r="BV28" i="8"/>
  <c r="BW28" i="8"/>
  <c r="BX28" i="8"/>
  <c r="BV31" i="8"/>
  <c r="BW31" i="8"/>
  <c r="BX31" i="8"/>
  <c r="BV32" i="8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5" i="8"/>
  <c r="BW35" i="8"/>
  <c r="BX35" i="8"/>
  <c r="BV38" i="8"/>
  <c r="BW38" i="8"/>
  <c r="BX38" i="8"/>
  <c r="BV39" i="8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2" i="8"/>
  <c r="BV53" i="8"/>
  <c r="BW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W49" i="8"/>
  <c r="BW51" i="8"/>
  <c r="BX49" i="8"/>
  <c r="BX51" i="8"/>
  <c r="BX53" i="8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V51" i="8"/>
  <c r="D53" i="8"/>
  <c r="E53" i="8"/>
  <c r="F53" i="8"/>
  <c r="G53" i="8"/>
  <c r="I53" i="8"/>
  <c r="J53" i="8"/>
  <c r="K53" i="8"/>
  <c r="L53" i="8"/>
  <c r="M53" i="8"/>
  <c r="O53" i="8"/>
  <c r="P53" i="8"/>
  <c r="Q53" i="8"/>
  <c r="R53" i="8"/>
  <c r="S53" i="8"/>
  <c r="U53" i="8"/>
  <c r="V53" i="8"/>
  <c r="W53" i="8"/>
  <c r="X53" i="8"/>
  <c r="Y53" i="8"/>
  <c r="AA53" i="8"/>
  <c r="AB53" i="8"/>
  <c r="AC53" i="8"/>
  <c r="AD53" i="8"/>
  <c r="AE53" i="8"/>
  <c r="AG53" i="8"/>
  <c r="AH53" i="8"/>
  <c r="AI53" i="8"/>
  <c r="AJ53" i="8"/>
  <c r="AK53" i="8"/>
  <c r="AM53" i="8"/>
  <c r="AN53" i="8"/>
  <c r="AO53" i="8"/>
  <c r="AP53" i="8"/>
  <c r="AQ53" i="8"/>
  <c r="AS53" i="8"/>
  <c r="AT53" i="8"/>
  <c r="AU53" i="8"/>
  <c r="AV53" i="8"/>
  <c r="AW53" i="8"/>
  <c r="AY53" i="8"/>
  <c r="AZ53" i="8"/>
  <c r="BA53" i="8"/>
  <c r="BB53" i="8"/>
  <c r="BC53" i="8"/>
  <c r="BE53" i="8"/>
  <c r="BF53" i="8"/>
  <c r="BG53" i="8"/>
  <c r="BH53" i="8"/>
  <c r="BI53" i="8"/>
  <c r="BK53" i="8"/>
  <c r="BL53" i="8"/>
  <c r="BM53" i="8"/>
  <c r="BN53" i="8"/>
  <c r="BO53" i="8"/>
  <c r="BQ53" i="8"/>
  <c r="BR53" i="8"/>
  <c r="BS53" i="8"/>
  <c r="BT53" i="8"/>
  <c r="BU53" i="8"/>
  <c r="BV53" i="7"/>
  <c r="BX54" i="8"/>
  <c r="D59" i="4"/>
  <c r="BV54" i="8"/>
  <c r="BX53" i="6"/>
</calcChain>
</file>

<file path=xl/sharedStrings.xml><?xml version="1.0" encoding="utf-8"?>
<sst xmlns="http://schemas.openxmlformats.org/spreadsheetml/2006/main" count="870" uniqueCount="152">
  <si>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</si>
  <si>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</si>
  <si>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</si>
  <si>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</si>
  <si>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</si>
  <si>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</si>
  <si>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</si>
  <si>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</si>
  <si>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</si>
  <si>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</si>
  <si>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</si>
  <si>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</si>
  <si>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</si>
  <si>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</si>
  <si>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</si>
  <si>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</si>
  <si>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</si>
  <si>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</si>
  <si>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</si>
  <si>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</si>
  <si>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</si>
  <si>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</si>
  <si>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</si>
  <si>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</si>
  <si>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</si>
  <si>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</si>
  <si>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</si>
  <si>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</si>
  <si>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</si>
  <si>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</si>
  <si>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</si>
  <si>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</si>
  <si>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</si>
  <si>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</si>
  <si>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</si>
  <si>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</si>
  <si>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</si>
  <si>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</si>
  <si>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</si>
  <si>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</si>
  <si>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</si>
  <si>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</si>
  <si>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</si>
  <si>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</si>
  <si>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</si>
  <si>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</si>
  <si>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</si>
  <si>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</si>
  <si>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</si>
  <si>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</si>
  <si>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</si>
  <si>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</si>
  <si>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</si>
  <si>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</si>
  <si>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</si>
  <si>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</si>
  <si>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</si>
  <si>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</si>
  <si>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</si>
  <si>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</si>
  <si>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</si>
  <si>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</si>
  <si>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</si>
  <si>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</si>
  <si>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</si>
  <si>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</si>
  <si>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</si>
  <si>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</si>
  <si>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</si>
  <si>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</si>
  <si>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</si>
  <si>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</si>
  <si>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</si>
  <si>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</si>
  <si>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</si>
  <si>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</si>
  <si>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</si>
  <si>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</si>
  <si>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</si>
  <si>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</si>
  <si>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</si>
  <si>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</si>
  <si>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</si>
  <si>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</si>
  <si>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</si>
  <si>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</si>
  <si>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</si>
  <si>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</si>
  <si>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</si>
  <si>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</si>
  <si>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</si>
  <si>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</si>
  <si>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</si>
  <si>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</si>
  <si>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</si>
  <si>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</si>
  <si>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</si>
  <si>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</si>
  <si>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</si>
  <si>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</si>
  <si>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</si>
  <si>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</si>
  <si>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</si>
  <si>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</si>
  <si>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</si>
  <si>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</si>
  <si>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</si>
  <si>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</si>
  <si>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</si>
  <si>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</si>
  <si>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</si>
  <si>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</si>
  <si>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</si>
  <si>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</si>
  <si>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</si>
  <si>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</si>
  <si>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</si>
  <si>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</si>
  <si>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</si>
  <si>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</si>
  <si>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</si>
  <si>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</si>
  <si>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</si>
  <si>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</si>
  <si>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</si>
  <si>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</si>
  <si>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</si>
  <si>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</si>
  <si>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</si>
  <si>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</si>
  <si>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</si>
  <si>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</si>
  <si>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</si>
  <si>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</si>
  <si>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</si>
  <si>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</si>
  <si>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</si>
  <si>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</si>
  <si>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</si>
  <si>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</si>
  <si>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</si>
  <si>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</si>
  <si>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2027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</si>
  <si>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</si>
  <si>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</si>
  <si>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</si>
  <si>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</si>
  <si>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</si>
  <si>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</si>
  <si>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2025</t>
  </si>
  <si>
    <t>Fondo pluriennale vincolato per spese correnti e per incremento di attività finanziarie</t>
  </si>
  <si>
    <t>Dati previsionali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</si>
</sst>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2" borderId="59" applyNumberFormat="0" applyAlignment="0" applyProtection="0"/>
    <xf numFmtId="0" fontId="19" fillId="31" borderId="0" applyNumberFormat="0" applyBorder="0" applyAlignment="0" applyProtection="0"/>
    <xf numFmtId="0" fontId="1" fillId="3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38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0" fillId="7" borderId="39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4013-4E8B-40A3-BCCA-BB0180A45B83}">
  <sheetPr>
    <pageSetUpPr fitToPage="1"/>
  </sheetPr>
  <dimension ref="A1:BX63"/>
  <sheetViews>
    <sheetView showGridLines="0" tabSelected="1" topLeftCell="B1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6791</v>
      </c>
      <c r="E7" s="40"/>
    </row>
    <row r="8" spans="1:76" ht="15.75" thickBot="1" x14ac:dyDescent="0.3">
      <c r="B8" s="9"/>
      <c r="C8" s="6" t="s">
        <v>7</v>
      </c>
      <c r="D8" s="41"/>
      <c r="E8" s="42">
        <v>1822091.08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1578628</v>
      </c>
      <c r="E10" s="45">
        <v>1784383.63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152320</v>
      </c>
      <c r="E14" s="45">
        <v>152320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1730948</v>
      </c>
      <c r="E16" s="51">
        <f>E10+E11+E12+E13+E14+E15</f>
        <v>1936703.63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162078</v>
      </c>
      <c r="E18" s="45">
        <v>211363.4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162078</v>
      </c>
      <c r="E23" s="51">
        <f>E18+E19+E20+E21+E22</f>
        <v>211363.4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928543</v>
      </c>
      <c r="E25" s="45">
        <v>949184.99</v>
      </c>
    </row>
    <row r="26" spans="2:5" x14ac:dyDescent="0.25">
      <c r="B26" s="13">
        <v>30200</v>
      </c>
      <c r="C26" s="54" t="s">
        <v>28</v>
      </c>
      <c r="D26" s="39">
        <v>16500</v>
      </c>
      <c r="E26" s="45">
        <v>13174.5</v>
      </c>
    </row>
    <row r="27" spans="2:5" x14ac:dyDescent="0.25">
      <c r="B27" s="13">
        <v>30300</v>
      </c>
      <c r="C27" s="54" t="s">
        <v>29</v>
      </c>
      <c r="D27" s="39">
        <v>1105</v>
      </c>
      <c r="E27" s="45">
        <v>1293.1500000000001</v>
      </c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188602</v>
      </c>
      <c r="E29" s="50">
        <v>222023.67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1134750</v>
      </c>
      <c r="E30" s="51">
        <f>E25+E26+E27+E28+E29</f>
        <v>1185676.31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154800</v>
      </c>
      <c r="E33" s="58">
        <v>1381270.9500000002</v>
      </c>
    </row>
    <row r="34" spans="2:5" x14ac:dyDescent="0.25">
      <c r="B34" s="13">
        <v>40300</v>
      </c>
      <c r="C34" s="54" t="s">
        <v>37</v>
      </c>
      <c r="D34" s="60">
        <v>0</v>
      </c>
      <c r="E34" s="45">
        <v>0</v>
      </c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260500</v>
      </c>
      <c r="E36" s="50">
        <v>277623.45999999996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415300</v>
      </c>
      <c r="E37" s="51">
        <f>E32+E33+E34+E35+E36</f>
        <v>1658894.4100000001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>
        <v>800000</v>
      </c>
      <c r="E51" s="61">
        <v>800000</v>
      </c>
    </row>
    <row r="52" spans="1:5" ht="15.75" thickBot="1" x14ac:dyDescent="0.3">
      <c r="B52" s="16">
        <v>70000</v>
      </c>
      <c r="C52" s="15" t="s">
        <v>58</v>
      </c>
      <c r="D52" s="48">
        <f>D51</f>
        <v>800000</v>
      </c>
      <c r="E52" s="51">
        <f>E51</f>
        <v>800000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>
        <v>559000</v>
      </c>
      <c r="E54" s="45">
        <v>559000</v>
      </c>
    </row>
    <row r="55" spans="1:5" x14ac:dyDescent="0.25">
      <c r="B55" s="13">
        <v>90200</v>
      </c>
      <c r="C55" s="54" t="s">
        <v>62</v>
      </c>
      <c r="D55" s="60">
        <v>107000</v>
      </c>
      <c r="E55" s="61">
        <v>114206.9</v>
      </c>
    </row>
    <row r="56" spans="1:5" ht="15.75" thickBot="1" x14ac:dyDescent="0.3">
      <c r="B56" s="16">
        <v>90000</v>
      </c>
      <c r="C56" s="15" t="s">
        <v>63</v>
      </c>
      <c r="D56" s="48">
        <f>D54+D55</f>
        <v>666000</v>
      </c>
      <c r="E56" s="51">
        <f>E54+E55</f>
        <v>673206.9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4909076</v>
      </c>
      <c r="E57" s="55">
        <f>E16+E23+E30+E37+E43+E49+E52+E56</f>
        <v>6465844.6500000004</v>
      </c>
    </row>
    <row r="58" spans="1:5" ht="16.5" thickTop="1" thickBot="1" x14ac:dyDescent="0.3">
      <c r="B58" s="106" t="s">
        <v>65</v>
      </c>
      <c r="C58" s="107"/>
      <c r="D58" s="52">
        <f>D57+D5+D6+D7+D8</f>
        <v>4915867</v>
      </c>
      <c r="E58" s="55">
        <f>E57+E5+E6+E7+E8</f>
        <v>8287935.7300000004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2819-77C3-4E40-A7D2-0FC3B9C3018C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151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1558628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1698628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153722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153722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932502</v>
      </c>
      <c r="E25" s="45"/>
    </row>
    <row r="26" spans="2:5" x14ac:dyDescent="0.25">
      <c r="B26" s="13">
        <v>30200</v>
      </c>
      <c r="C26" s="54" t="s">
        <v>28</v>
      </c>
      <c r="D26" s="39">
        <v>16500</v>
      </c>
      <c r="E26" s="45"/>
    </row>
    <row r="27" spans="2:5" x14ac:dyDescent="0.25">
      <c r="B27" s="13">
        <v>30300</v>
      </c>
      <c r="C27" s="54" t="s">
        <v>29</v>
      </c>
      <c r="D27" s="39">
        <v>805</v>
      </c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181593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1131400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0</v>
      </c>
      <c r="E33" s="58"/>
    </row>
    <row r="34" spans="2:5" x14ac:dyDescent="0.25">
      <c r="B34" s="13">
        <v>40300</v>
      </c>
      <c r="C34" s="54" t="s">
        <v>37</v>
      </c>
      <c r="D34" s="60">
        <v>0</v>
      </c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260500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260500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>
        <v>800000</v>
      </c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800000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>
        <v>559000</v>
      </c>
      <c r="E54" s="45"/>
    </row>
    <row r="55" spans="1:5" x14ac:dyDescent="0.25">
      <c r="B55" s="13">
        <v>90200</v>
      </c>
      <c r="C55" s="54" t="s">
        <v>62</v>
      </c>
      <c r="D55" s="60">
        <v>107000</v>
      </c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666000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4710250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4710250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B4EB-49A8-48B2-A276-C59848CF9A74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1558628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1698628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153769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153769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936762</v>
      </c>
      <c r="E25" s="45"/>
    </row>
    <row r="26" spans="2:5" x14ac:dyDescent="0.25">
      <c r="B26" s="13">
        <v>30200</v>
      </c>
      <c r="C26" s="54" t="s">
        <v>28</v>
      </c>
      <c r="D26" s="39">
        <v>16500</v>
      </c>
      <c r="E26" s="45"/>
    </row>
    <row r="27" spans="2:5" x14ac:dyDescent="0.25">
      <c r="B27" s="13">
        <v>30300</v>
      </c>
      <c r="C27" s="54" t="s">
        <v>29</v>
      </c>
      <c r="D27" s="39">
        <v>705</v>
      </c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180270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1134237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0</v>
      </c>
      <c r="E33" s="58"/>
    </row>
    <row r="34" spans="2:5" x14ac:dyDescent="0.25">
      <c r="B34" s="13">
        <v>40300</v>
      </c>
      <c r="C34" s="54" t="s">
        <v>37</v>
      </c>
      <c r="D34" s="60">
        <v>0</v>
      </c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260500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260500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>
        <v>800000</v>
      </c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800000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>
        <v>559000</v>
      </c>
      <c r="E54" s="45"/>
    </row>
    <row r="55" spans="1:5" x14ac:dyDescent="0.25">
      <c r="B55" s="13">
        <v>90200</v>
      </c>
      <c r="C55" s="54" t="s">
        <v>62</v>
      </c>
      <c r="D55" s="60">
        <v>107000</v>
      </c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666000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4713134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4713134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E938-09DA-43AC-A2BF-7A66C6D7C98D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143</v>
      </c>
      <c r="C3" s="20"/>
      <c r="D3" s="20"/>
      <c r="E3" s="20"/>
      <c r="F3" s="64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59"/>
      <c r="E51" s="61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0"/>
      <c r="E54" s="45"/>
    </row>
    <row r="55" spans="1:8" x14ac:dyDescent="0.25">
      <c r="B55" s="13">
        <v>90200</v>
      </c>
      <c r="C55" s="54" t="s">
        <v>62</v>
      </c>
      <c r="D55" s="60"/>
      <c r="E55" s="61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3"/>
      <c r="B59" s="108" t="s">
        <v>146</v>
      </c>
      <c r="C59" s="109"/>
      <c r="D59" s="62">
        <f>IF((Spese_Rendiconto_Anno0!BV53+Spese_Rendiconto_Anno0!BW53-Entrate_Rendiconto_Anno0!D58)&gt;0,Spese_Rendiconto_Anno0!BV53+Spese_Rendiconto_Anno0!BW53-Entrate_Rendiconto_Anno0!D58,0)</f>
        <v>0</v>
      </c>
      <c r="E59" s="63"/>
      <c r="F59" s="65" t="s">
        <v>144</v>
      </c>
      <c r="G59" s="10"/>
      <c r="H59" s="10"/>
    </row>
    <row r="60" spans="1:8" s="1" customFormat="1" ht="15" customHeight="1" thickTop="1" x14ac:dyDescent="0.2">
      <c r="A60" s="103"/>
      <c r="B60" s="66" t="s">
        <v>133</v>
      </c>
    </row>
    <row r="61" spans="1:8" x14ac:dyDescent="0.25">
      <c r="B61" s="66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921A-0773-4422-93A3-CFADA9C7DF1B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>
        <v>545708</v>
      </c>
      <c r="E10" s="88">
        <v>0</v>
      </c>
      <c r="F10" s="89">
        <v>668110.33999999985</v>
      </c>
      <c r="G10" s="87"/>
      <c r="H10" s="88"/>
      <c r="I10" s="89"/>
      <c r="J10" s="96">
        <v>43790</v>
      </c>
      <c r="K10" s="88">
        <v>0</v>
      </c>
      <c r="L10" s="100">
        <v>52139.61</v>
      </c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>
        <v>0</v>
      </c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589498</v>
      </c>
      <c r="BW10" s="76">
        <f t="shared" ref="BW10:BW19" si="1">E10+H10+K10+N10+Q10+T10+W10+Z10+AC10+AF10+AI10+AL10+AO10+AR10+AU10+AX10+BA10+BD10+BG10+BJ10+BM10+BP10+BS10</f>
        <v>0</v>
      </c>
      <c r="BX10" s="78">
        <f t="shared" ref="BX10:BX19" si="2">F10+I10+L10+O10+R10+U10+X10+AA10+AD10+AG10+AJ10+AM10+AP10+AS10+AV10+AY10+BB10+BE10+BH10+BK10+BN10+BQ10+BT10</f>
        <v>720249.94999999984</v>
      </c>
    </row>
    <row r="11" spans="1:76" x14ac:dyDescent="0.25">
      <c r="B11" s="13">
        <v>102</v>
      </c>
      <c r="C11" s="25" t="s">
        <v>92</v>
      </c>
      <c r="D11" s="87">
        <v>40430</v>
      </c>
      <c r="E11" s="88">
        <v>0</v>
      </c>
      <c r="F11" s="89">
        <v>50160.67</v>
      </c>
      <c r="G11" s="87"/>
      <c r="H11" s="88"/>
      <c r="I11" s="89"/>
      <c r="J11" s="96">
        <v>3180</v>
      </c>
      <c r="K11" s="88">
        <v>0</v>
      </c>
      <c r="L11" s="100">
        <v>4009.26</v>
      </c>
      <c r="M11" s="90">
        <v>400</v>
      </c>
      <c r="N11" s="88">
        <v>0</v>
      </c>
      <c r="O11" s="89">
        <v>402.8</v>
      </c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56</v>
      </c>
      <c r="AI11" s="88">
        <v>0</v>
      </c>
      <c r="AJ11" s="89">
        <v>56</v>
      </c>
      <c r="AK11" s="90">
        <v>0</v>
      </c>
      <c r="AL11" s="88">
        <v>0</v>
      </c>
      <c r="AM11" s="89">
        <v>253.4</v>
      </c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44066</v>
      </c>
      <c r="BW11" s="76">
        <f t="shared" si="1"/>
        <v>0</v>
      </c>
      <c r="BX11" s="78">
        <f t="shared" si="2"/>
        <v>54882.130000000005</v>
      </c>
    </row>
    <row r="12" spans="1:76" x14ac:dyDescent="0.25">
      <c r="B12" s="13">
        <v>103</v>
      </c>
      <c r="C12" s="25" t="s">
        <v>93</v>
      </c>
      <c r="D12" s="87">
        <v>510428</v>
      </c>
      <c r="E12" s="88">
        <v>0</v>
      </c>
      <c r="F12" s="89">
        <v>768098.23</v>
      </c>
      <c r="G12" s="87"/>
      <c r="H12" s="88"/>
      <c r="I12" s="89"/>
      <c r="J12" s="96">
        <v>11975</v>
      </c>
      <c r="K12" s="88">
        <v>0</v>
      </c>
      <c r="L12" s="100">
        <v>14927.69</v>
      </c>
      <c r="M12" s="90">
        <v>336030</v>
      </c>
      <c r="N12" s="88">
        <v>0</v>
      </c>
      <c r="O12" s="89">
        <v>455633.43000000005</v>
      </c>
      <c r="P12" s="90">
        <v>36300</v>
      </c>
      <c r="Q12" s="88">
        <v>0</v>
      </c>
      <c r="R12" s="89">
        <v>46329.47</v>
      </c>
      <c r="S12" s="90">
        <v>12200</v>
      </c>
      <c r="T12" s="88">
        <v>0</v>
      </c>
      <c r="U12" s="89">
        <v>12650</v>
      </c>
      <c r="V12" s="90">
        <v>30300</v>
      </c>
      <c r="W12" s="88">
        <v>0</v>
      </c>
      <c r="X12" s="89">
        <v>31065.54</v>
      </c>
      <c r="Y12" s="90">
        <v>49269</v>
      </c>
      <c r="Z12" s="88">
        <v>0</v>
      </c>
      <c r="AA12" s="89">
        <v>55376.33</v>
      </c>
      <c r="AB12" s="90">
        <v>458732</v>
      </c>
      <c r="AC12" s="88">
        <v>0</v>
      </c>
      <c r="AD12" s="89">
        <v>625719.75</v>
      </c>
      <c r="AE12" s="90">
        <v>242200</v>
      </c>
      <c r="AF12" s="88">
        <v>0</v>
      </c>
      <c r="AG12" s="89">
        <v>436448.7</v>
      </c>
      <c r="AH12" s="90"/>
      <c r="AI12" s="88"/>
      <c r="AJ12" s="89"/>
      <c r="AK12" s="90">
        <v>126300</v>
      </c>
      <c r="AL12" s="88">
        <v>0</v>
      </c>
      <c r="AM12" s="89">
        <v>179046.89</v>
      </c>
      <c r="AN12" s="90">
        <v>9150</v>
      </c>
      <c r="AO12" s="88">
        <v>0</v>
      </c>
      <c r="AP12" s="89">
        <v>14002.19</v>
      </c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1822884</v>
      </c>
      <c r="BW12" s="76">
        <f t="shared" si="1"/>
        <v>0</v>
      </c>
      <c r="BX12" s="78">
        <f t="shared" si="2"/>
        <v>2639298.2200000002</v>
      </c>
    </row>
    <row r="13" spans="1:76" x14ac:dyDescent="0.25">
      <c r="B13" s="13">
        <v>104</v>
      </c>
      <c r="C13" s="25" t="s">
        <v>19</v>
      </c>
      <c r="D13" s="87">
        <v>51700</v>
      </c>
      <c r="E13" s="88">
        <v>0</v>
      </c>
      <c r="F13" s="89">
        <v>70440.12999999999</v>
      </c>
      <c r="G13" s="87"/>
      <c r="H13" s="88"/>
      <c r="I13" s="89"/>
      <c r="J13" s="96"/>
      <c r="K13" s="88"/>
      <c r="L13" s="100"/>
      <c r="M13" s="90">
        <v>42960</v>
      </c>
      <c r="N13" s="88">
        <v>0</v>
      </c>
      <c r="O13" s="89">
        <v>57458.38</v>
      </c>
      <c r="P13" s="90">
        <v>5000</v>
      </c>
      <c r="Q13" s="88">
        <v>0</v>
      </c>
      <c r="R13" s="89">
        <v>10000</v>
      </c>
      <c r="S13" s="90">
        <v>19800</v>
      </c>
      <c r="T13" s="88">
        <v>0</v>
      </c>
      <c r="U13" s="89">
        <v>23532</v>
      </c>
      <c r="V13" s="90">
        <v>25000</v>
      </c>
      <c r="W13" s="88">
        <v>0</v>
      </c>
      <c r="X13" s="89">
        <v>25600</v>
      </c>
      <c r="Y13" s="90"/>
      <c r="Z13" s="88"/>
      <c r="AA13" s="89"/>
      <c r="AB13" s="90">
        <v>4000</v>
      </c>
      <c r="AC13" s="88">
        <v>0</v>
      </c>
      <c r="AD13" s="89">
        <v>8000</v>
      </c>
      <c r="AE13" s="90"/>
      <c r="AF13" s="88"/>
      <c r="AG13" s="89"/>
      <c r="AH13" s="90">
        <v>3500</v>
      </c>
      <c r="AI13" s="88">
        <v>0</v>
      </c>
      <c r="AJ13" s="89">
        <v>3500</v>
      </c>
      <c r="AK13" s="90">
        <v>83100</v>
      </c>
      <c r="AL13" s="88">
        <v>0</v>
      </c>
      <c r="AM13" s="89">
        <v>112761.52</v>
      </c>
      <c r="AN13" s="90"/>
      <c r="AO13" s="88"/>
      <c r="AP13" s="89"/>
      <c r="AQ13" s="90">
        <v>50</v>
      </c>
      <c r="AR13" s="88">
        <v>0</v>
      </c>
      <c r="AS13" s="89">
        <v>50</v>
      </c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235110</v>
      </c>
      <c r="BW13" s="76">
        <f t="shared" si="1"/>
        <v>0</v>
      </c>
      <c r="BX13" s="78">
        <f t="shared" si="2"/>
        <v>311342.02999999997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6" x14ac:dyDescent="0.25">
      <c r="B16" s="13">
        <v>107</v>
      </c>
      <c r="C16" s="25" t="s">
        <v>95</v>
      </c>
      <c r="D16" s="87">
        <v>5</v>
      </c>
      <c r="E16" s="88">
        <v>0</v>
      </c>
      <c r="F16" s="89">
        <v>5</v>
      </c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>
        <v>4330</v>
      </c>
      <c r="AF16" s="88">
        <v>0</v>
      </c>
      <c r="AG16" s="100">
        <v>4330</v>
      </c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500</v>
      </c>
      <c r="BP16" s="88">
        <v>0</v>
      </c>
      <c r="BQ16" s="89">
        <v>500</v>
      </c>
      <c r="BR16" s="96"/>
      <c r="BS16" s="88"/>
      <c r="BT16" s="100"/>
      <c r="BU16" s="75"/>
      <c r="BV16" s="84">
        <f t="shared" si="0"/>
        <v>4835</v>
      </c>
      <c r="BW16" s="76">
        <f t="shared" si="1"/>
        <v>0</v>
      </c>
      <c r="BX16" s="78">
        <f t="shared" si="2"/>
        <v>4835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>
        <v>14891</v>
      </c>
      <c r="E18" s="88">
        <v>0</v>
      </c>
      <c r="F18" s="89">
        <v>22084.71</v>
      </c>
      <c r="G18" s="87"/>
      <c r="H18" s="88"/>
      <c r="I18" s="89"/>
      <c r="J18" s="96">
        <v>2000</v>
      </c>
      <c r="K18" s="88">
        <v>0</v>
      </c>
      <c r="L18" s="100">
        <v>3800</v>
      </c>
      <c r="M18" s="96"/>
      <c r="N18" s="88"/>
      <c r="O18" s="100"/>
      <c r="P18" s="96"/>
      <c r="Q18" s="88"/>
      <c r="R18" s="100"/>
      <c r="S18" s="96">
        <v>0</v>
      </c>
      <c r="T18" s="88">
        <v>0</v>
      </c>
      <c r="U18" s="100">
        <v>0</v>
      </c>
      <c r="V18" s="96">
        <v>0</v>
      </c>
      <c r="W18" s="88">
        <v>0</v>
      </c>
      <c r="X18" s="100">
        <v>0</v>
      </c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>
        <v>0</v>
      </c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16891</v>
      </c>
      <c r="BW18" s="76">
        <f t="shared" si="1"/>
        <v>0</v>
      </c>
      <c r="BX18" s="78">
        <f t="shared" si="2"/>
        <v>25884.71</v>
      </c>
    </row>
    <row r="19" spans="2:76" x14ac:dyDescent="0.25">
      <c r="B19" s="13">
        <v>110</v>
      </c>
      <c r="C19" s="25" t="s">
        <v>98</v>
      </c>
      <c r="D19" s="87">
        <v>160050</v>
      </c>
      <c r="E19" s="88">
        <v>0</v>
      </c>
      <c r="F19" s="89">
        <v>160050</v>
      </c>
      <c r="G19" s="87"/>
      <c r="H19" s="88"/>
      <c r="I19" s="89"/>
      <c r="J19" s="96"/>
      <c r="K19" s="88"/>
      <c r="L19" s="100"/>
      <c r="M19" s="96">
        <v>1009</v>
      </c>
      <c r="N19" s="88">
        <v>0</v>
      </c>
      <c r="O19" s="100">
        <v>1009</v>
      </c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>
        <v>0</v>
      </c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159724</v>
      </c>
      <c r="BJ19" s="88">
        <v>0</v>
      </c>
      <c r="BK19" s="100">
        <v>20000</v>
      </c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320783</v>
      </c>
      <c r="BW19" s="76">
        <f t="shared" si="1"/>
        <v>0</v>
      </c>
      <c r="BX19" s="78">
        <f t="shared" si="2"/>
        <v>181059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1323212</v>
      </c>
      <c r="E20" s="77">
        <f t="shared" si="3"/>
        <v>0</v>
      </c>
      <c r="F20" s="78">
        <f t="shared" si="3"/>
        <v>1738949.0799999996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60945</v>
      </c>
      <c r="K20" s="77">
        <f t="shared" si="3"/>
        <v>0</v>
      </c>
      <c r="L20" s="76">
        <f t="shared" si="3"/>
        <v>74876.56</v>
      </c>
      <c r="M20" s="97">
        <f t="shared" si="3"/>
        <v>380399</v>
      </c>
      <c r="N20" s="77">
        <f t="shared" si="3"/>
        <v>0</v>
      </c>
      <c r="O20" s="76">
        <f t="shared" si="3"/>
        <v>514503.61000000004</v>
      </c>
      <c r="P20" s="97">
        <f t="shared" si="3"/>
        <v>41300</v>
      </c>
      <c r="Q20" s="77">
        <f t="shared" si="3"/>
        <v>0</v>
      </c>
      <c r="R20" s="76">
        <f t="shared" si="3"/>
        <v>56329.47</v>
      </c>
      <c r="S20" s="97">
        <f t="shared" si="3"/>
        <v>32000</v>
      </c>
      <c r="T20" s="77">
        <f t="shared" si="3"/>
        <v>0</v>
      </c>
      <c r="U20" s="76">
        <f t="shared" si="3"/>
        <v>36182</v>
      </c>
      <c r="V20" s="97">
        <f t="shared" si="3"/>
        <v>55300</v>
      </c>
      <c r="W20" s="77">
        <f t="shared" si="3"/>
        <v>0</v>
      </c>
      <c r="X20" s="76">
        <f t="shared" si="3"/>
        <v>56665.54</v>
      </c>
      <c r="Y20" s="97">
        <f t="shared" si="3"/>
        <v>49269</v>
      </c>
      <c r="Z20" s="77">
        <f t="shared" si="3"/>
        <v>0</v>
      </c>
      <c r="AA20" s="76">
        <f t="shared" si="3"/>
        <v>55376.33</v>
      </c>
      <c r="AB20" s="97">
        <f t="shared" si="3"/>
        <v>462732</v>
      </c>
      <c r="AC20" s="77">
        <f t="shared" si="3"/>
        <v>0</v>
      </c>
      <c r="AD20" s="76">
        <f t="shared" si="3"/>
        <v>633719.75</v>
      </c>
      <c r="AE20" s="97">
        <f t="shared" si="3"/>
        <v>246530</v>
      </c>
      <c r="AF20" s="77">
        <f t="shared" si="3"/>
        <v>0</v>
      </c>
      <c r="AG20" s="76">
        <f t="shared" si="3"/>
        <v>440778.7</v>
      </c>
      <c r="AH20" s="97">
        <f t="shared" si="3"/>
        <v>3556</v>
      </c>
      <c r="AI20" s="77">
        <f t="shared" si="3"/>
        <v>0</v>
      </c>
      <c r="AJ20" s="76">
        <f t="shared" si="3"/>
        <v>3556</v>
      </c>
      <c r="AK20" s="97">
        <f t="shared" si="3"/>
        <v>209400</v>
      </c>
      <c r="AL20" s="77">
        <f t="shared" si="3"/>
        <v>0</v>
      </c>
      <c r="AM20" s="76">
        <f t="shared" si="3"/>
        <v>292061.81</v>
      </c>
      <c r="AN20" s="97">
        <f t="shared" si="3"/>
        <v>9150</v>
      </c>
      <c r="AO20" s="77">
        <f t="shared" si="3"/>
        <v>0</v>
      </c>
      <c r="AP20" s="76">
        <f t="shared" si="3"/>
        <v>14002.19</v>
      </c>
      <c r="AQ20" s="97">
        <f t="shared" si="3"/>
        <v>50</v>
      </c>
      <c r="AR20" s="77">
        <f t="shared" si="3"/>
        <v>0</v>
      </c>
      <c r="AS20" s="76">
        <f t="shared" si="3"/>
        <v>50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159724</v>
      </c>
      <c r="BJ20" s="77">
        <f t="shared" si="3"/>
        <v>0</v>
      </c>
      <c r="BK20" s="76">
        <f t="shared" si="3"/>
        <v>20000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500</v>
      </c>
      <c r="BP20" s="77">
        <f t="shared" si="3"/>
        <v>0</v>
      </c>
      <c r="BQ20" s="76">
        <f t="shared" si="3"/>
        <v>500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3034067</v>
      </c>
      <c r="BW20" s="76">
        <f>BW10+BW11+BW12+BW13+BW14+BW15+BW16+BW17+BW18+BW19</f>
        <v>0</v>
      </c>
      <c r="BX20" s="94">
        <f>BX10+BX11+BX12+BX13+BX14+BX15+BX16+BX17+BX18+BX19</f>
        <v>3937551.0399999996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>
        <v>64000</v>
      </c>
      <c r="E24" s="88">
        <v>0</v>
      </c>
      <c r="F24" s="89">
        <v>263136.46999999997</v>
      </c>
      <c r="G24" s="87"/>
      <c r="H24" s="88"/>
      <c r="I24" s="89"/>
      <c r="J24" s="96">
        <v>0</v>
      </c>
      <c r="K24" s="88">
        <v>0</v>
      </c>
      <c r="L24" s="100">
        <v>0</v>
      </c>
      <c r="M24" s="96">
        <v>2000</v>
      </c>
      <c r="N24" s="88">
        <v>0</v>
      </c>
      <c r="O24" s="100">
        <v>2000</v>
      </c>
      <c r="P24" s="96">
        <v>4000</v>
      </c>
      <c r="Q24" s="88">
        <v>0</v>
      </c>
      <c r="R24" s="100">
        <v>282965</v>
      </c>
      <c r="S24" s="96">
        <v>0</v>
      </c>
      <c r="T24" s="88">
        <v>0</v>
      </c>
      <c r="U24" s="100">
        <v>242517.81</v>
      </c>
      <c r="V24" s="96">
        <v>0</v>
      </c>
      <c r="W24" s="88">
        <v>0</v>
      </c>
      <c r="X24" s="100">
        <v>0</v>
      </c>
      <c r="Y24" s="96">
        <v>0</v>
      </c>
      <c r="Z24" s="88">
        <v>0</v>
      </c>
      <c r="AA24" s="100">
        <v>84493.58</v>
      </c>
      <c r="AB24" s="96">
        <v>192500</v>
      </c>
      <c r="AC24" s="88">
        <v>0</v>
      </c>
      <c r="AD24" s="100">
        <v>192500</v>
      </c>
      <c r="AE24" s="96">
        <v>125800</v>
      </c>
      <c r="AF24" s="88">
        <v>0</v>
      </c>
      <c r="AG24" s="100">
        <v>409424.71</v>
      </c>
      <c r="AH24" s="96">
        <v>0</v>
      </c>
      <c r="AI24" s="88">
        <v>0</v>
      </c>
      <c r="AJ24" s="100">
        <v>0</v>
      </c>
      <c r="AK24" s="96">
        <v>0</v>
      </c>
      <c r="AL24" s="88">
        <v>0</v>
      </c>
      <c r="AM24" s="100">
        <v>0</v>
      </c>
      <c r="AN24" s="96">
        <v>0</v>
      </c>
      <c r="AO24" s="88">
        <v>0</v>
      </c>
      <c r="AP24" s="100">
        <v>0</v>
      </c>
      <c r="AQ24" s="96">
        <v>0</v>
      </c>
      <c r="AR24" s="88">
        <v>0</v>
      </c>
      <c r="AS24" s="100">
        <v>0</v>
      </c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388300</v>
      </c>
      <c r="BW24" s="76">
        <f t="shared" si="4"/>
        <v>0</v>
      </c>
      <c r="BX24" s="78">
        <f t="shared" si="4"/>
        <v>1477037.5699999998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>
        <v>0</v>
      </c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>
        <v>0</v>
      </c>
      <c r="P25" s="96"/>
      <c r="Q25" s="88"/>
      <c r="R25" s="100"/>
      <c r="S25" s="96">
        <v>0</v>
      </c>
      <c r="T25" s="88">
        <v>0</v>
      </c>
      <c r="U25" s="100">
        <v>0</v>
      </c>
      <c r="V25" s="96"/>
      <c r="W25" s="88"/>
      <c r="X25" s="100"/>
      <c r="Y25" s="96">
        <v>2000</v>
      </c>
      <c r="Z25" s="88">
        <v>0</v>
      </c>
      <c r="AA25" s="100">
        <v>2000</v>
      </c>
      <c r="AB25" s="96">
        <v>0</v>
      </c>
      <c r="AC25" s="88">
        <v>0</v>
      </c>
      <c r="AD25" s="100">
        <v>162.66</v>
      </c>
      <c r="AE25" s="96">
        <v>0</v>
      </c>
      <c r="AF25" s="88">
        <v>0</v>
      </c>
      <c r="AG25" s="100">
        <v>8944.5400000000009</v>
      </c>
      <c r="AH25" s="96"/>
      <c r="AI25" s="88"/>
      <c r="AJ25" s="100"/>
      <c r="AK25" s="96">
        <v>0</v>
      </c>
      <c r="AL25" s="88">
        <v>0</v>
      </c>
      <c r="AM25" s="100">
        <v>0</v>
      </c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2000</v>
      </c>
      <c r="BW25" s="76">
        <f t="shared" si="4"/>
        <v>0</v>
      </c>
      <c r="BX25" s="78">
        <f t="shared" si="4"/>
        <v>11107.2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0</v>
      </c>
      <c r="Z27" s="88">
        <v>0</v>
      </c>
      <c r="AA27" s="100">
        <v>0</v>
      </c>
      <c r="AB27" s="96"/>
      <c r="AC27" s="88"/>
      <c r="AD27" s="100"/>
      <c r="AE27" s="96">
        <v>0</v>
      </c>
      <c r="AF27" s="88">
        <v>0</v>
      </c>
      <c r="AG27" s="100">
        <v>0</v>
      </c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>
        <v>0</v>
      </c>
      <c r="BJ27" s="88">
        <v>0</v>
      </c>
      <c r="BK27" s="100">
        <v>0</v>
      </c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64000</v>
      </c>
      <c r="E28" s="77">
        <f t="shared" si="5"/>
        <v>0</v>
      </c>
      <c r="F28" s="78">
        <f t="shared" si="5"/>
        <v>263136.46999999997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0</v>
      </c>
      <c r="M28" s="97">
        <f t="shared" si="5"/>
        <v>2000</v>
      </c>
      <c r="N28" s="77">
        <f t="shared" si="5"/>
        <v>0</v>
      </c>
      <c r="O28" s="76">
        <f t="shared" si="5"/>
        <v>2000</v>
      </c>
      <c r="P28" s="97">
        <f t="shared" si="5"/>
        <v>4000</v>
      </c>
      <c r="Q28" s="77">
        <f t="shared" si="5"/>
        <v>0</v>
      </c>
      <c r="R28" s="76">
        <f t="shared" si="5"/>
        <v>282965</v>
      </c>
      <c r="S28" s="97">
        <f t="shared" si="5"/>
        <v>0</v>
      </c>
      <c r="T28" s="77">
        <f t="shared" si="5"/>
        <v>0</v>
      </c>
      <c r="U28" s="76">
        <f t="shared" si="5"/>
        <v>242517.81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2000</v>
      </c>
      <c r="Z28" s="77">
        <f t="shared" si="5"/>
        <v>0</v>
      </c>
      <c r="AA28" s="76">
        <f t="shared" si="5"/>
        <v>86493.58</v>
      </c>
      <c r="AB28" s="97">
        <f t="shared" si="5"/>
        <v>192500</v>
      </c>
      <c r="AC28" s="77">
        <f t="shared" si="5"/>
        <v>0</v>
      </c>
      <c r="AD28" s="76">
        <f t="shared" si="5"/>
        <v>192662.66</v>
      </c>
      <c r="AE28" s="97">
        <f t="shared" si="5"/>
        <v>125800</v>
      </c>
      <c r="AF28" s="77">
        <f t="shared" si="5"/>
        <v>0</v>
      </c>
      <c r="AG28" s="76">
        <f t="shared" si="5"/>
        <v>418369.25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390300</v>
      </c>
      <c r="BW28" s="76">
        <f>BW23+BW24+BW25+BW26+BW27</f>
        <v>0</v>
      </c>
      <c r="BX28" s="94">
        <f>BX23+BX24+BX25+BX26+BX27</f>
        <v>1488144.7699999998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>
        <v>0</v>
      </c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25500</v>
      </c>
      <c r="BM40" s="88">
        <v>0</v>
      </c>
      <c r="BN40" s="100">
        <v>25500</v>
      </c>
      <c r="BO40" s="96"/>
      <c r="BP40" s="88"/>
      <c r="BQ40" s="100"/>
      <c r="BR40" s="96"/>
      <c r="BS40" s="88"/>
      <c r="BT40" s="100"/>
      <c r="BU40" s="75"/>
      <c r="BV40" s="84">
        <f t="shared" si="10"/>
        <v>25500</v>
      </c>
      <c r="BW40" s="76">
        <f t="shared" si="10"/>
        <v>0</v>
      </c>
      <c r="BX40" s="78">
        <f t="shared" si="10"/>
        <v>25500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25500</v>
      </c>
      <c r="BM42" s="77">
        <f t="shared" si="12"/>
        <v>0</v>
      </c>
      <c r="BN42" s="76">
        <f t="shared" si="12"/>
        <v>25500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25500</v>
      </c>
      <c r="BW42" s="76">
        <f>BW38+BW39+BW40+BW41</f>
        <v>0</v>
      </c>
      <c r="BX42" s="94">
        <f>BX38+BX39+BX40+BX41</f>
        <v>25500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800000</v>
      </c>
      <c r="BP45" s="88">
        <v>0</v>
      </c>
      <c r="BQ45" s="100">
        <v>800000</v>
      </c>
      <c r="BR45" s="96"/>
      <c r="BS45" s="88"/>
      <c r="BT45" s="100"/>
      <c r="BU45" s="75"/>
      <c r="BV45" s="84">
        <f>D45+G45+J45+M45+P45+S45+V45+Y45+AB45+AE45+AH45+AK45+AN45+AQ45+AT45+AW45+AZ45+BC45+BF45+BI45+BL45+BO45+BR45</f>
        <v>800000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800000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800000</v>
      </c>
      <c r="BP46" s="77">
        <f>BP45</f>
        <v>0</v>
      </c>
      <c r="BQ46" s="94">
        <f>BQ45</f>
        <v>800000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800000</v>
      </c>
      <c r="BW46" s="76">
        <f>BW45</f>
        <v>0</v>
      </c>
      <c r="BX46" s="94">
        <f>BX45</f>
        <v>800000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559000</v>
      </c>
      <c r="BS49" s="88">
        <v>0</v>
      </c>
      <c r="BT49" s="100">
        <v>559000</v>
      </c>
      <c r="BU49" s="75"/>
      <c r="BV49" s="84">
        <f t="shared" ref="BV49:BX50" si="15">D49+G49+J49+M49+P49+S49+V49+Y49+AB49+AE49+AH49+AK49+AN49+AQ49+AT49+AW49+AZ49+BC49+BF49+BI49+BL49+BO49+BR49</f>
        <v>559000</v>
      </c>
      <c r="BW49" s="76">
        <f t="shared" si="15"/>
        <v>0</v>
      </c>
      <c r="BX49" s="78">
        <f t="shared" si="15"/>
        <v>559000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107000</v>
      </c>
      <c r="BS50" s="88">
        <v>0</v>
      </c>
      <c r="BT50" s="100">
        <v>167786.71</v>
      </c>
      <c r="BU50" s="75"/>
      <c r="BV50" s="84">
        <f t="shared" si="15"/>
        <v>107000</v>
      </c>
      <c r="BW50" s="76">
        <f t="shared" si="15"/>
        <v>0</v>
      </c>
      <c r="BX50" s="78">
        <f t="shared" si="15"/>
        <v>167786.71</v>
      </c>
    </row>
    <row r="51" spans="1:76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666000</v>
      </c>
      <c r="BS51" s="77">
        <f>BS49+BS50</f>
        <v>0</v>
      </c>
      <c r="BT51" s="76">
        <f>BT49+BT50</f>
        <v>726786.71</v>
      </c>
      <c r="BU51" s="84"/>
      <c r="BV51" s="84">
        <f>BV49+BV50</f>
        <v>666000</v>
      </c>
      <c r="BW51" s="76">
        <f>BW49+BW50</f>
        <v>0</v>
      </c>
      <c r="BX51" s="94">
        <f>BX49+BX50</f>
        <v>726786.71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AI53" si="18">D20+D28+D35+D42+D46+D51</f>
        <v>1387212</v>
      </c>
      <c r="E53" s="85">
        <f t="shared" si="18"/>
        <v>0</v>
      </c>
      <c r="F53" s="85">
        <f t="shared" si="18"/>
        <v>2002085.5499999996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60945</v>
      </c>
      <c r="K53" s="85">
        <f t="shared" si="18"/>
        <v>0</v>
      </c>
      <c r="L53" s="85">
        <f t="shared" si="18"/>
        <v>74876.56</v>
      </c>
      <c r="M53" s="85">
        <f t="shared" si="18"/>
        <v>382399</v>
      </c>
      <c r="N53" s="85">
        <f t="shared" si="18"/>
        <v>0</v>
      </c>
      <c r="O53" s="85">
        <f t="shared" si="18"/>
        <v>516503.61000000004</v>
      </c>
      <c r="P53" s="85">
        <f t="shared" si="18"/>
        <v>45300</v>
      </c>
      <c r="Q53" s="85">
        <f t="shared" si="18"/>
        <v>0</v>
      </c>
      <c r="R53" s="85">
        <f t="shared" si="18"/>
        <v>339294.47</v>
      </c>
      <c r="S53" s="85">
        <f t="shared" si="18"/>
        <v>32000</v>
      </c>
      <c r="T53" s="85">
        <f t="shared" si="18"/>
        <v>0</v>
      </c>
      <c r="U53" s="85">
        <f t="shared" si="18"/>
        <v>278699.81</v>
      </c>
      <c r="V53" s="85">
        <f t="shared" si="18"/>
        <v>55300</v>
      </c>
      <c r="W53" s="85">
        <f t="shared" si="18"/>
        <v>0</v>
      </c>
      <c r="X53" s="85">
        <f t="shared" si="18"/>
        <v>56665.54</v>
      </c>
      <c r="Y53" s="85">
        <f t="shared" si="18"/>
        <v>51269</v>
      </c>
      <c r="Z53" s="85">
        <f t="shared" si="18"/>
        <v>0</v>
      </c>
      <c r="AA53" s="85">
        <f t="shared" si="18"/>
        <v>141869.91</v>
      </c>
      <c r="AB53" s="85">
        <f t="shared" si="18"/>
        <v>655232</v>
      </c>
      <c r="AC53" s="85">
        <f t="shared" si="18"/>
        <v>0</v>
      </c>
      <c r="AD53" s="85">
        <f t="shared" si="18"/>
        <v>826382.41</v>
      </c>
      <c r="AE53" s="85">
        <f t="shared" si="18"/>
        <v>372330</v>
      </c>
      <c r="AF53" s="85">
        <f t="shared" si="18"/>
        <v>0</v>
      </c>
      <c r="AG53" s="85">
        <f t="shared" si="18"/>
        <v>859147.95</v>
      </c>
      <c r="AH53" s="85">
        <f t="shared" si="18"/>
        <v>3556</v>
      </c>
      <c r="AI53" s="85">
        <f t="shared" si="18"/>
        <v>0</v>
      </c>
      <c r="AJ53" s="85">
        <f t="shared" ref="AJ53:BT53" si="19">AJ20+AJ28+AJ35+AJ42+AJ46+AJ51</f>
        <v>3556</v>
      </c>
      <c r="AK53" s="85">
        <f t="shared" si="19"/>
        <v>209400</v>
      </c>
      <c r="AL53" s="85">
        <f t="shared" si="19"/>
        <v>0</v>
      </c>
      <c r="AM53" s="85">
        <f t="shared" si="19"/>
        <v>292061.81</v>
      </c>
      <c r="AN53" s="85">
        <f t="shared" si="19"/>
        <v>9150</v>
      </c>
      <c r="AO53" s="85">
        <f t="shared" si="19"/>
        <v>0</v>
      </c>
      <c r="AP53" s="85">
        <f t="shared" si="19"/>
        <v>14002.19</v>
      </c>
      <c r="AQ53" s="85">
        <f t="shared" si="19"/>
        <v>50</v>
      </c>
      <c r="AR53" s="85">
        <f t="shared" si="19"/>
        <v>0</v>
      </c>
      <c r="AS53" s="85">
        <f t="shared" si="19"/>
        <v>50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159724</v>
      </c>
      <c r="BJ53" s="85">
        <f t="shared" si="19"/>
        <v>0</v>
      </c>
      <c r="BK53" s="85">
        <f t="shared" si="19"/>
        <v>20000</v>
      </c>
      <c r="BL53" s="85">
        <f t="shared" si="19"/>
        <v>25500</v>
      </c>
      <c r="BM53" s="85">
        <f t="shared" si="19"/>
        <v>0</v>
      </c>
      <c r="BN53" s="85">
        <f t="shared" si="19"/>
        <v>25500</v>
      </c>
      <c r="BO53" s="85">
        <f t="shared" si="19"/>
        <v>800500</v>
      </c>
      <c r="BP53" s="85">
        <f t="shared" si="19"/>
        <v>0</v>
      </c>
      <c r="BQ53" s="85">
        <f t="shared" si="19"/>
        <v>800500</v>
      </c>
      <c r="BR53" s="85">
        <f t="shared" si="19"/>
        <v>666000</v>
      </c>
      <c r="BS53" s="85">
        <f t="shared" si="19"/>
        <v>0</v>
      </c>
      <c r="BT53" s="85">
        <f t="shared" si="19"/>
        <v>726786.71</v>
      </c>
      <c r="BU53" s="85">
        <f>BU8</f>
        <v>0</v>
      </c>
      <c r="BV53" s="101">
        <f>BV8+BV20+BV28+BV35+BV42+BV46+BV51</f>
        <v>4915867</v>
      </c>
      <c r="BW53" s="86">
        <f>BW20+BW28+BW35+BW42+BW46+BW51</f>
        <v>0</v>
      </c>
      <c r="BX53" s="86">
        <f>BX20+BX28+BX35+BX42+BX46+BX51</f>
        <v>6977982.5199999996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  <mergeCell ref="D5:F5"/>
    <mergeCell ref="D6:E6"/>
    <mergeCell ref="G4:I4"/>
    <mergeCell ref="G5:I5"/>
    <mergeCell ref="G6:H6"/>
    <mergeCell ref="D4:F4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C973-247B-4F58-8B2D-A3F931C86D9C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>
        <v>545708</v>
      </c>
      <c r="E10" s="88">
        <v>0</v>
      </c>
      <c r="F10" s="89"/>
      <c r="G10" s="87"/>
      <c r="H10" s="88"/>
      <c r="I10" s="89"/>
      <c r="J10" s="96">
        <v>40240</v>
      </c>
      <c r="K10" s="88">
        <v>0</v>
      </c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585948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>
        <v>40430</v>
      </c>
      <c r="E11" s="88">
        <v>0</v>
      </c>
      <c r="F11" s="89"/>
      <c r="G11" s="87"/>
      <c r="H11" s="88"/>
      <c r="I11" s="89"/>
      <c r="J11" s="96">
        <v>2930</v>
      </c>
      <c r="K11" s="88">
        <v>0</v>
      </c>
      <c r="L11" s="100"/>
      <c r="M11" s="90">
        <v>400</v>
      </c>
      <c r="N11" s="88">
        <v>0</v>
      </c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56</v>
      </c>
      <c r="AI11" s="88">
        <v>0</v>
      </c>
      <c r="AJ11" s="89"/>
      <c r="AK11" s="90">
        <v>0</v>
      </c>
      <c r="AL11" s="88">
        <v>0</v>
      </c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43816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>
        <v>503628</v>
      </c>
      <c r="E12" s="88">
        <v>0</v>
      </c>
      <c r="F12" s="89"/>
      <c r="G12" s="87"/>
      <c r="H12" s="88"/>
      <c r="I12" s="89"/>
      <c r="J12" s="96">
        <v>10975</v>
      </c>
      <c r="K12" s="88">
        <v>0</v>
      </c>
      <c r="L12" s="100"/>
      <c r="M12" s="90">
        <v>339130</v>
      </c>
      <c r="N12" s="88">
        <v>0</v>
      </c>
      <c r="O12" s="89"/>
      <c r="P12" s="90">
        <v>38300</v>
      </c>
      <c r="Q12" s="88">
        <v>0</v>
      </c>
      <c r="R12" s="89"/>
      <c r="S12" s="90">
        <v>12200</v>
      </c>
      <c r="T12" s="88">
        <v>0</v>
      </c>
      <c r="U12" s="89"/>
      <c r="V12" s="90">
        <v>30300</v>
      </c>
      <c r="W12" s="88">
        <v>0</v>
      </c>
      <c r="X12" s="89"/>
      <c r="Y12" s="90">
        <v>16269</v>
      </c>
      <c r="Z12" s="88">
        <v>0</v>
      </c>
      <c r="AA12" s="89"/>
      <c r="AB12" s="90">
        <v>459732</v>
      </c>
      <c r="AC12" s="88">
        <v>0</v>
      </c>
      <c r="AD12" s="89"/>
      <c r="AE12" s="90">
        <v>242200</v>
      </c>
      <c r="AF12" s="88">
        <v>0</v>
      </c>
      <c r="AG12" s="89"/>
      <c r="AH12" s="90"/>
      <c r="AI12" s="88"/>
      <c r="AJ12" s="89"/>
      <c r="AK12" s="90">
        <v>126300</v>
      </c>
      <c r="AL12" s="88">
        <v>0</v>
      </c>
      <c r="AM12" s="89"/>
      <c r="AN12" s="90">
        <v>9150</v>
      </c>
      <c r="AO12" s="88">
        <v>0</v>
      </c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1788184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>
        <v>47852</v>
      </c>
      <c r="E13" s="88">
        <v>0</v>
      </c>
      <c r="F13" s="89"/>
      <c r="G13" s="87"/>
      <c r="H13" s="88"/>
      <c r="I13" s="89"/>
      <c r="J13" s="96"/>
      <c r="K13" s="88"/>
      <c r="L13" s="100"/>
      <c r="M13" s="90">
        <v>42960</v>
      </c>
      <c r="N13" s="88">
        <v>0</v>
      </c>
      <c r="O13" s="89"/>
      <c r="P13" s="90">
        <v>5000</v>
      </c>
      <c r="Q13" s="88">
        <v>0</v>
      </c>
      <c r="R13" s="89"/>
      <c r="S13" s="90">
        <v>19800</v>
      </c>
      <c r="T13" s="88">
        <v>0</v>
      </c>
      <c r="U13" s="89"/>
      <c r="V13" s="90">
        <v>25000</v>
      </c>
      <c r="W13" s="88">
        <v>0</v>
      </c>
      <c r="X13" s="89"/>
      <c r="Y13" s="90"/>
      <c r="Z13" s="88"/>
      <c r="AA13" s="89"/>
      <c r="AB13" s="90">
        <v>4000</v>
      </c>
      <c r="AC13" s="88">
        <v>0</v>
      </c>
      <c r="AD13" s="89"/>
      <c r="AE13" s="90"/>
      <c r="AF13" s="88"/>
      <c r="AG13" s="89"/>
      <c r="AH13" s="90">
        <v>3500</v>
      </c>
      <c r="AI13" s="88">
        <v>0</v>
      </c>
      <c r="AJ13" s="89"/>
      <c r="AK13" s="90">
        <v>83100</v>
      </c>
      <c r="AL13" s="88">
        <v>0</v>
      </c>
      <c r="AM13" s="89"/>
      <c r="AN13" s="90"/>
      <c r="AO13" s="88"/>
      <c r="AP13" s="89"/>
      <c r="AQ13" s="90">
        <v>50</v>
      </c>
      <c r="AR13" s="88">
        <v>0</v>
      </c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231262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>
        <v>5</v>
      </c>
      <c r="E16" s="88">
        <v>0</v>
      </c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>
        <v>3240</v>
      </c>
      <c r="AF16" s="88">
        <v>0</v>
      </c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500</v>
      </c>
      <c r="BP16" s="88">
        <v>0</v>
      </c>
      <c r="BQ16" s="89"/>
      <c r="BR16" s="96"/>
      <c r="BS16" s="88"/>
      <c r="BT16" s="100"/>
      <c r="BU16" s="75"/>
      <c r="BV16" s="84">
        <f t="shared" si="0"/>
        <v>3745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>
        <v>8100</v>
      </c>
      <c r="E18" s="88">
        <v>0</v>
      </c>
      <c r="F18" s="89"/>
      <c r="G18" s="87"/>
      <c r="H18" s="88"/>
      <c r="I18" s="89"/>
      <c r="J18" s="96">
        <v>200</v>
      </c>
      <c r="K18" s="88">
        <v>0</v>
      </c>
      <c r="L18" s="100"/>
      <c r="M18" s="96"/>
      <c r="N18" s="88"/>
      <c r="O18" s="100"/>
      <c r="P18" s="96"/>
      <c r="Q18" s="88"/>
      <c r="R18" s="100"/>
      <c r="S18" s="96">
        <v>0</v>
      </c>
      <c r="T18" s="88">
        <v>0</v>
      </c>
      <c r="U18" s="100"/>
      <c r="V18" s="96">
        <v>0</v>
      </c>
      <c r="W18" s="88">
        <v>0</v>
      </c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8300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>
        <v>161550</v>
      </c>
      <c r="E19" s="88">
        <v>0</v>
      </c>
      <c r="F19" s="89"/>
      <c r="G19" s="87"/>
      <c r="H19" s="88"/>
      <c r="I19" s="89"/>
      <c r="J19" s="96"/>
      <c r="K19" s="88"/>
      <c r="L19" s="100"/>
      <c r="M19" s="96">
        <v>2000</v>
      </c>
      <c r="N19" s="88">
        <v>0</v>
      </c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152355</v>
      </c>
      <c r="BJ19" s="88">
        <v>0</v>
      </c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315905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1307273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54345</v>
      </c>
      <c r="K20" s="77">
        <f t="shared" si="1"/>
        <v>0</v>
      </c>
      <c r="L20" s="76">
        <f t="shared" si="1"/>
        <v>0</v>
      </c>
      <c r="M20" s="97">
        <f t="shared" si="1"/>
        <v>384490</v>
      </c>
      <c r="N20" s="77">
        <f t="shared" si="1"/>
        <v>0</v>
      </c>
      <c r="O20" s="76">
        <f t="shared" si="1"/>
        <v>0</v>
      </c>
      <c r="P20" s="97">
        <f t="shared" si="1"/>
        <v>43300</v>
      </c>
      <c r="Q20" s="77">
        <f t="shared" si="1"/>
        <v>0</v>
      </c>
      <c r="R20" s="76">
        <f t="shared" si="1"/>
        <v>0</v>
      </c>
      <c r="S20" s="97">
        <f t="shared" si="1"/>
        <v>32000</v>
      </c>
      <c r="T20" s="77">
        <f t="shared" si="1"/>
        <v>0</v>
      </c>
      <c r="U20" s="76">
        <f t="shared" si="1"/>
        <v>0</v>
      </c>
      <c r="V20" s="97">
        <f t="shared" si="1"/>
        <v>55300</v>
      </c>
      <c r="W20" s="77">
        <f t="shared" si="1"/>
        <v>0</v>
      </c>
      <c r="X20" s="76">
        <f t="shared" si="1"/>
        <v>0</v>
      </c>
      <c r="Y20" s="97">
        <f t="shared" si="1"/>
        <v>16269</v>
      </c>
      <c r="Z20" s="77">
        <f t="shared" si="1"/>
        <v>0</v>
      </c>
      <c r="AA20" s="76">
        <f t="shared" si="1"/>
        <v>0</v>
      </c>
      <c r="AB20" s="97">
        <f t="shared" si="1"/>
        <v>463732</v>
      </c>
      <c r="AC20" s="77">
        <f t="shared" si="1"/>
        <v>0</v>
      </c>
      <c r="AD20" s="76">
        <f t="shared" si="1"/>
        <v>0</v>
      </c>
      <c r="AE20" s="97">
        <f t="shared" si="1"/>
        <v>245440</v>
      </c>
      <c r="AF20" s="77">
        <f t="shared" si="1"/>
        <v>0</v>
      </c>
      <c r="AG20" s="76">
        <f t="shared" si="1"/>
        <v>0</v>
      </c>
      <c r="AH20" s="97">
        <f t="shared" si="1"/>
        <v>3556</v>
      </c>
      <c r="AI20" s="77">
        <f t="shared" si="1"/>
        <v>0</v>
      </c>
      <c r="AJ20" s="76">
        <f t="shared" si="1"/>
        <v>0</v>
      </c>
      <c r="AK20" s="97">
        <f t="shared" si="1"/>
        <v>209400</v>
      </c>
      <c r="AL20" s="77">
        <f t="shared" si="1"/>
        <v>0</v>
      </c>
      <c r="AM20" s="76">
        <f t="shared" si="1"/>
        <v>0</v>
      </c>
      <c r="AN20" s="97">
        <f t="shared" si="1"/>
        <v>9150</v>
      </c>
      <c r="AO20" s="77">
        <f t="shared" si="1"/>
        <v>0</v>
      </c>
      <c r="AP20" s="76">
        <f t="shared" si="1"/>
        <v>0</v>
      </c>
      <c r="AQ20" s="97">
        <f t="shared" si="1"/>
        <v>50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152355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500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2977160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>
        <v>64000</v>
      </c>
      <c r="E24" s="88">
        <v>0</v>
      </c>
      <c r="F24" s="89"/>
      <c r="G24" s="87"/>
      <c r="H24" s="88"/>
      <c r="I24" s="89"/>
      <c r="J24" s="96">
        <v>0</v>
      </c>
      <c r="K24" s="88">
        <v>0</v>
      </c>
      <c r="L24" s="100"/>
      <c r="M24" s="96">
        <v>2000</v>
      </c>
      <c r="N24" s="88">
        <v>0</v>
      </c>
      <c r="O24" s="100"/>
      <c r="P24" s="96">
        <v>4000</v>
      </c>
      <c r="Q24" s="88">
        <v>0</v>
      </c>
      <c r="R24" s="100"/>
      <c r="S24" s="96">
        <v>0</v>
      </c>
      <c r="T24" s="88">
        <v>0</v>
      </c>
      <c r="U24" s="100"/>
      <c r="V24" s="96">
        <v>0</v>
      </c>
      <c r="W24" s="88">
        <v>0</v>
      </c>
      <c r="X24" s="100"/>
      <c r="Y24" s="96">
        <v>0</v>
      </c>
      <c r="Z24" s="88">
        <v>0</v>
      </c>
      <c r="AA24" s="100"/>
      <c r="AB24" s="96">
        <v>30500</v>
      </c>
      <c r="AC24" s="88">
        <v>0</v>
      </c>
      <c r="AD24" s="100"/>
      <c r="AE24" s="96">
        <v>138000</v>
      </c>
      <c r="AF24" s="88">
        <v>0</v>
      </c>
      <c r="AG24" s="100"/>
      <c r="AH24" s="96">
        <v>0</v>
      </c>
      <c r="AI24" s="88">
        <v>0</v>
      </c>
      <c r="AJ24" s="100"/>
      <c r="AK24" s="96">
        <v>0</v>
      </c>
      <c r="AL24" s="88">
        <v>0</v>
      </c>
      <c r="AM24" s="100"/>
      <c r="AN24" s="96">
        <v>0</v>
      </c>
      <c r="AO24" s="88">
        <v>0</v>
      </c>
      <c r="AP24" s="100"/>
      <c r="AQ24" s="96">
        <v>0</v>
      </c>
      <c r="AR24" s="88">
        <v>0</v>
      </c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238500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/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/>
      <c r="P25" s="96"/>
      <c r="Q25" s="88"/>
      <c r="R25" s="100"/>
      <c r="S25" s="96">
        <v>0</v>
      </c>
      <c r="T25" s="88">
        <v>0</v>
      </c>
      <c r="U25" s="100"/>
      <c r="V25" s="96"/>
      <c r="W25" s="88"/>
      <c r="X25" s="100"/>
      <c r="Y25" s="96">
        <v>2000</v>
      </c>
      <c r="Z25" s="88">
        <v>0</v>
      </c>
      <c r="AA25" s="100"/>
      <c r="AB25" s="96">
        <v>0</v>
      </c>
      <c r="AC25" s="88">
        <v>0</v>
      </c>
      <c r="AD25" s="100"/>
      <c r="AE25" s="96">
        <v>0</v>
      </c>
      <c r="AF25" s="88">
        <v>0</v>
      </c>
      <c r="AG25" s="100"/>
      <c r="AH25" s="96"/>
      <c r="AI25" s="88"/>
      <c r="AJ25" s="100"/>
      <c r="AK25" s="96">
        <v>0</v>
      </c>
      <c r="AL25" s="88">
        <v>0</v>
      </c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2000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0</v>
      </c>
      <c r="Z27" s="88">
        <v>0</v>
      </c>
      <c r="AA27" s="100"/>
      <c r="AB27" s="96"/>
      <c r="AC27" s="88"/>
      <c r="AD27" s="100"/>
      <c r="AE27" s="96">
        <v>0</v>
      </c>
      <c r="AF27" s="88">
        <v>0</v>
      </c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>
        <v>0</v>
      </c>
      <c r="BJ27" s="88">
        <v>0</v>
      </c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64000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2000</v>
      </c>
      <c r="N28" s="77">
        <f t="shared" si="3"/>
        <v>0</v>
      </c>
      <c r="O28" s="76">
        <f t="shared" si="3"/>
        <v>0</v>
      </c>
      <c r="P28" s="97">
        <f t="shared" si="3"/>
        <v>4000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2000</v>
      </c>
      <c r="Z28" s="77">
        <f t="shared" si="3"/>
        <v>0</v>
      </c>
      <c r="AA28" s="76">
        <f t="shared" si="3"/>
        <v>0</v>
      </c>
      <c r="AB28" s="97">
        <f t="shared" si="3"/>
        <v>30500</v>
      </c>
      <c r="AC28" s="77">
        <f t="shared" si="3"/>
        <v>0</v>
      </c>
      <c r="AD28" s="76">
        <f t="shared" si="3"/>
        <v>0</v>
      </c>
      <c r="AE28" s="97">
        <f t="shared" si="3"/>
        <v>138000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240500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26590</v>
      </c>
      <c r="BM40" s="88">
        <v>0</v>
      </c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26590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26590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26590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800000</v>
      </c>
      <c r="BP45" s="88">
        <v>0</v>
      </c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800000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800000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800000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559000</v>
      </c>
      <c r="BS49" s="88">
        <v>0</v>
      </c>
      <c r="BT49" s="100"/>
      <c r="BU49" s="75"/>
      <c r="BV49" s="84">
        <f t="shared" ref="BV49:BX50" si="9">D49+G49+J49+M49+P49+S49+V49+Y49+AB49+AE49+AH49+AK49+AN49+AQ49+AT49+AW49+AZ49+BC49+BF49+BI49+BL49+BO49+BR49</f>
        <v>559000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107000</v>
      </c>
      <c r="BS50" s="88">
        <v>0</v>
      </c>
      <c r="BT50" s="100"/>
      <c r="BU50" s="75"/>
      <c r="BV50" s="84">
        <f t="shared" si="9"/>
        <v>107000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666000</v>
      </c>
      <c r="BS51" s="77">
        <f>BS49+BS50</f>
        <v>0</v>
      </c>
      <c r="BT51" s="76">
        <f>BT49+BT50</f>
        <v>0</v>
      </c>
      <c r="BU51" s="84"/>
      <c r="BV51" s="84">
        <f>BV49+BV50</f>
        <v>666000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1371273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54345</v>
      </c>
      <c r="K53" s="85">
        <f t="shared" si="11"/>
        <v>0</v>
      </c>
      <c r="L53" s="85">
        <f t="shared" si="11"/>
        <v>0</v>
      </c>
      <c r="M53" s="85">
        <f t="shared" si="11"/>
        <v>386490</v>
      </c>
      <c r="N53" s="85">
        <f t="shared" si="11"/>
        <v>0</v>
      </c>
      <c r="O53" s="85">
        <f t="shared" si="11"/>
        <v>0</v>
      </c>
      <c r="P53" s="85">
        <f t="shared" si="11"/>
        <v>47300</v>
      </c>
      <c r="Q53" s="85">
        <f t="shared" si="11"/>
        <v>0</v>
      </c>
      <c r="R53" s="85">
        <f t="shared" si="11"/>
        <v>0</v>
      </c>
      <c r="S53" s="85">
        <f t="shared" si="11"/>
        <v>32000</v>
      </c>
      <c r="T53" s="85">
        <f t="shared" si="11"/>
        <v>0</v>
      </c>
      <c r="U53" s="85">
        <f t="shared" si="11"/>
        <v>0</v>
      </c>
      <c r="V53" s="85">
        <f t="shared" si="11"/>
        <v>55300</v>
      </c>
      <c r="W53" s="85">
        <f t="shared" si="11"/>
        <v>0</v>
      </c>
      <c r="X53" s="85">
        <f t="shared" si="11"/>
        <v>0</v>
      </c>
      <c r="Y53" s="85">
        <f t="shared" si="11"/>
        <v>18269</v>
      </c>
      <c r="Z53" s="85">
        <f t="shared" si="11"/>
        <v>0</v>
      </c>
      <c r="AA53" s="85">
        <f t="shared" si="11"/>
        <v>0</v>
      </c>
      <c r="AB53" s="85">
        <f t="shared" si="11"/>
        <v>494232</v>
      </c>
      <c r="AC53" s="85">
        <f t="shared" si="11"/>
        <v>0</v>
      </c>
      <c r="AD53" s="85">
        <f t="shared" si="11"/>
        <v>0</v>
      </c>
      <c r="AE53" s="85">
        <f t="shared" si="11"/>
        <v>383440</v>
      </c>
      <c r="AF53" s="85">
        <f t="shared" si="11"/>
        <v>0</v>
      </c>
      <c r="AG53" s="85">
        <f t="shared" si="11"/>
        <v>0</v>
      </c>
      <c r="AH53" s="85">
        <f t="shared" si="11"/>
        <v>3556</v>
      </c>
      <c r="AI53" s="85">
        <f t="shared" si="11"/>
        <v>0</v>
      </c>
      <c r="AJ53" s="85">
        <f t="shared" si="11"/>
        <v>0</v>
      </c>
      <c r="AK53" s="85">
        <f t="shared" si="11"/>
        <v>209400</v>
      </c>
      <c r="AL53" s="85">
        <f t="shared" si="11"/>
        <v>0</v>
      </c>
      <c r="AM53" s="85">
        <f t="shared" si="11"/>
        <v>0</v>
      </c>
      <c r="AN53" s="85">
        <f t="shared" si="11"/>
        <v>9150</v>
      </c>
      <c r="AO53" s="85">
        <f t="shared" si="11"/>
        <v>0</v>
      </c>
      <c r="AP53" s="85">
        <f t="shared" si="11"/>
        <v>0</v>
      </c>
      <c r="AQ53" s="85">
        <f t="shared" si="11"/>
        <v>50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152355</v>
      </c>
      <c r="BJ53" s="85">
        <f t="shared" si="11"/>
        <v>0</v>
      </c>
      <c r="BK53" s="85">
        <f t="shared" si="11"/>
        <v>0</v>
      </c>
      <c r="BL53" s="85">
        <f t="shared" si="11"/>
        <v>26590</v>
      </c>
      <c r="BM53" s="85">
        <f t="shared" si="11"/>
        <v>0</v>
      </c>
      <c r="BN53" s="85">
        <f t="shared" si="11"/>
        <v>0</v>
      </c>
      <c r="BO53" s="85">
        <f t="shared" si="11"/>
        <v>800500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666000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4710250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EE1E-4C41-4BE4-AF42-13B9BB70EFDA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>
        <v>545708</v>
      </c>
      <c r="E10" s="88">
        <v>0</v>
      </c>
      <c r="F10" s="89"/>
      <c r="G10" s="87"/>
      <c r="H10" s="88"/>
      <c r="I10" s="89"/>
      <c r="J10" s="96">
        <v>39000</v>
      </c>
      <c r="K10" s="88">
        <v>0</v>
      </c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584708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>
        <v>40430</v>
      </c>
      <c r="E11" s="88">
        <v>0</v>
      </c>
      <c r="F11" s="89"/>
      <c r="G11" s="87"/>
      <c r="H11" s="88"/>
      <c r="I11" s="89"/>
      <c r="J11" s="96">
        <v>2840</v>
      </c>
      <c r="K11" s="88">
        <v>0</v>
      </c>
      <c r="L11" s="100"/>
      <c r="M11" s="90">
        <v>400</v>
      </c>
      <c r="N11" s="88">
        <v>0</v>
      </c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56</v>
      </c>
      <c r="AI11" s="88">
        <v>0</v>
      </c>
      <c r="AJ11" s="89"/>
      <c r="AK11" s="90">
        <v>0</v>
      </c>
      <c r="AL11" s="88">
        <v>0</v>
      </c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43726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>
        <v>503868</v>
      </c>
      <c r="E12" s="88">
        <v>0</v>
      </c>
      <c r="F12" s="89"/>
      <c r="G12" s="87"/>
      <c r="H12" s="88"/>
      <c r="I12" s="89"/>
      <c r="J12" s="96">
        <v>10975</v>
      </c>
      <c r="K12" s="88">
        <v>0</v>
      </c>
      <c r="L12" s="100"/>
      <c r="M12" s="90">
        <v>332130</v>
      </c>
      <c r="N12" s="88">
        <v>0</v>
      </c>
      <c r="O12" s="89"/>
      <c r="P12" s="90">
        <v>38300</v>
      </c>
      <c r="Q12" s="88">
        <v>0</v>
      </c>
      <c r="R12" s="89"/>
      <c r="S12" s="90">
        <v>12200</v>
      </c>
      <c r="T12" s="88">
        <v>0</v>
      </c>
      <c r="U12" s="89"/>
      <c r="V12" s="90">
        <v>30300</v>
      </c>
      <c r="W12" s="88">
        <v>0</v>
      </c>
      <c r="X12" s="89"/>
      <c r="Y12" s="90">
        <v>16500</v>
      </c>
      <c r="Z12" s="88">
        <v>0</v>
      </c>
      <c r="AA12" s="89"/>
      <c r="AB12" s="90">
        <v>459732</v>
      </c>
      <c r="AC12" s="88">
        <v>0</v>
      </c>
      <c r="AD12" s="89"/>
      <c r="AE12" s="90">
        <v>242200</v>
      </c>
      <c r="AF12" s="88">
        <v>0</v>
      </c>
      <c r="AG12" s="89"/>
      <c r="AH12" s="90"/>
      <c r="AI12" s="88"/>
      <c r="AJ12" s="89"/>
      <c r="AK12" s="90">
        <v>129400</v>
      </c>
      <c r="AL12" s="88">
        <v>0</v>
      </c>
      <c r="AM12" s="89"/>
      <c r="AN12" s="90">
        <v>9150</v>
      </c>
      <c r="AO12" s="88">
        <v>0</v>
      </c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1784755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>
        <v>45122</v>
      </c>
      <c r="E13" s="88">
        <v>0</v>
      </c>
      <c r="F13" s="89"/>
      <c r="G13" s="87"/>
      <c r="H13" s="88"/>
      <c r="I13" s="89"/>
      <c r="J13" s="96"/>
      <c r="K13" s="88"/>
      <c r="L13" s="100"/>
      <c r="M13" s="90">
        <v>42960</v>
      </c>
      <c r="N13" s="88">
        <v>0</v>
      </c>
      <c r="O13" s="89"/>
      <c r="P13" s="90">
        <v>5000</v>
      </c>
      <c r="Q13" s="88">
        <v>0</v>
      </c>
      <c r="R13" s="89"/>
      <c r="S13" s="90">
        <v>19800</v>
      </c>
      <c r="T13" s="88">
        <v>0</v>
      </c>
      <c r="U13" s="89"/>
      <c r="V13" s="90">
        <v>25000</v>
      </c>
      <c r="W13" s="88">
        <v>0</v>
      </c>
      <c r="X13" s="89"/>
      <c r="Y13" s="90"/>
      <c r="Z13" s="88"/>
      <c r="AA13" s="89"/>
      <c r="AB13" s="90">
        <v>4000</v>
      </c>
      <c r="AC13" s="88">
        <v>0</v>
      </c>
      <c r="AD13" s="89"/>
      <c r="AE13" s="90"/>
      <c r="AF13" s="88"/>
      <c r="AG13" s="89"/>
      <c r="AH13" s="90">
        <v>3500</v>
      </c>
      <c r="AI13" s="88">
        <v>0</v>
      </c>
      <c r="AJ13" s="89"/>
      <c r="AK13" s="90">
        <v>83100</v>
      </c>
      <c r="AL13" s="88">
        <v>0</v>
      </c>
      <c r="AM13" s="89"/>
      <c r="AN13" s="90"/>
      <c r="AO13" s="88"/>
      <c r="AP13" s="89"/>
      <c r="AQ13" s="90">
        <v>50</v>
      </c>
      <c r="AR13" s="88">
        <v>0</v>
      </c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228532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>
        <v>5</v>
      </c>
      <c r="E16" s="88">
        <v>0</v>
      </c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>
        <v>2110</v>
      </c>
      <c r="AF16" s="88">
        <v>0</v>
      </c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500</v>
      </c>
      <c r="BP16" s="88">
        <v>0</v>
      </c>
      <c r="BQ16" s="89"/>
      <c r="BR16" s="96"/>
      <c r="BS16" s="88"/>
      <c r="BT16" s="100"/>
      <c r="BU16" s="75"/>
      <c r="BV16" s="84">
        <f t="shared" si="0"/>
        <v>2615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>
        <v>8100</v>
      </c>
      <c r="E18" s="88">
        <v>0</v>
      </c>
      <c r="F18" s="89"/>
      <c r="G18" s="87"/>
      <c r="H18" s="88"/>
      <c r="I18" s="89"/>
      <c r="J18" s="96">
        <v>200</v>
      </c>
      <c r="K18" s="88">
        <v>0</v>
      </c>
      <c r="L18" s="100"/>
      <c r="M18" s="96"/>
      <c r="N18" s="88"/>
      <c r="O18" s="100"/>
      <c r="P18" s="96"/>
      <c r="Q18" s="88"/>
      <c r="R18" s="100"/>
      <c r="S18" s="96">
        <v>0</v>
      </c>
      <c r="T18" s="88">
        <v>0</v>
      </c>
      <c r="U18" s="100"/>
      <c r="V18" s="96">
        <v>0</v>
      </c>
      <c r="W18" s="88">
        <v>0</v>
      </c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8300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>
        <v>161550</v>
      </c>
      <c r="E19" s="88">
        <v>0</v>
      </c>
      <c r="F19" s="89"/>
      <c r="G19" s="87"/>
      <c r="H19" s="88"/>
      <c r="I19" s="89"/>
      <c r="J19" s="96"/>
      <c r="K19" s="88"/>
      <c r="L19" s="100"/>
      <c r="M19" s="96">
        <v>2000</v>
      </c>
      <c r="N19" s="88">
        <v>0</v>
      </c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152723</v>
      </c>
      <c r="BJ19" s="88">
        <v>0</v>
      </c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316273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1304783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53015</v>
      </c>
      <c r="K20" s="77">
        <f t="shared" si="1"/>
        <v>0</v>
      </c>
      <c r="L20" s="76">
        <f t="shared" si="1"/>
        <v>0</v>
      </c>
      <c r="M20" s="97">
        <f t="shared" si="1"/>
        <v>377490</v>
      </c>
      <c r="N20" s="77">
        <f t="shared" si="1"/>
        <v>0</v>
      </c>
      <c r="O20" s="76">
        <f t="shared" si="1"/>
        <v>0</v>
      </c>
      <c r="P20" s="97">
        <f t="shared" si="1"/>
        <v>43300</v>
      </c>
      <c r="Q20" s="77">
        <f t="shared" si="1"/>
        <v>0</v>
      </c>
      <c r="R20" s="76">
        <f t="shared" si="1"/>
        <v>0</v>
      </c>
      <c r="S20" s="97">
        <f t="shared" si="1"/>
        <v>32000</v>
      </c>
      <c r="T20" s="77">
        <f t="shared" si="1"/>
        <v>0</v>
      </c>
      <c r="U20" s="76">
        <f t="shared" si="1"/>
        <v>0</v>
      </c>
      <c r="V20" s="97">
        <f t="shared" si="1"/>
        <v>55300</v>
      </c>
      <c r="W20" s="77">
        <f t="shared" si="1"/>
        <v>0</v>
      </c>
      <c r="X20" s="76">
        <f t="shared" si="1"/>
        <v>0</v>
      </c>
      <c r="Y20" s="97">
        <f t="shared" si="1"/>
        <v>16500</v>
      </c>
      <c r="Z20" s="77">
        <f t="shared" si="1"/>
        <v>0</v>
      </c>
      <c r="AA20" s="76">
        <f t="shared" si="1"/>
        <v>0</v>
      </c>
      <c r="AB20" s="97">
        <f t="shared" si="1"/>
        <v>463732</v>
      </c>
      <c r="AC20" s="77">
        <f t="shared" si="1"/>
        <v>0</v>
      </c>
      <c r="AD20" s="76">
        <f t="shared" si="1"/>
        <v>0</v>
      </c>
      <c r="AE20" s="97">
        <f t="shared" si="1"/>
        <v>244310</v>
      </c>
      <c r="AF20" s="77">
        <f t="shared" si="1"/>
        <v>0</v>
      </c>
      <c r="AG20" s="76">
        <f t="shared" si="1"/>
        <v>0</v>
      </c>
      <c r="AH20" s="97">
        <f t="shared" si="1"/>
        <v>3556</v>
      </c>
      <c r="AI20" s="77">
        <f t="shared" si="1"/>
        <v>0</v>
      </c>
      <c r="AJ20" s="76">
        <f t="shared" si="1"/>
        <v>0</v>
      </c>
      <c r="AK20" s="97">
        <f t="shared" si="1"/>
        <v>212500</v>
      </c>
      <c r="AL20" s="77">
        <f t="shared" si="1"/>
        <v>0</v>
      </c>
      <c r="AM20" s="76">
        <f t="shared" si="1"/>
        <v>0</v>
      </c>
      <c r="AN20" s="97">
        <f t="shared" si="1"/>
        <v>9150</v>
      </c>
      <c r="AO20" s="77">
        <f t="shared" si="1"/>
        <v>0</v>
      </c>
      <c r="AP20" s="76">
        <f t="shared" si="1"/>
        <v>0</v>
      </c>
      <c r="AQ20" s="97">
        <f t="shared" si="1"/>
        <v>50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152723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500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2968909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>
        <v>64000</v>
      </c>
      <c r="E24" s="88">
        <v>0</v>
      </c>
      <c r="F24" s="89"/>
      <c r="G24" s="87"/>
      <c r="H24" s="88"/>
      <c r="I24" s="89"/>
      <c r="J24" s="96">
        <v>0</v>
      </c>
      <c r="K24" s="88">
        <v>0</v>
      </c>
      <c r="L24" s="100"/>
      <c r="M24" s="96">
        <v>2000</v>
      </c>
      <c r="N24" s="88">
        <v>0</v>
      </c>
      <c r="O24" s="100"/>
      <c r="P24" s="96">
        <v>4000</v>
      </c>
      <c r="Q24" s="88">
        <v>0</v>
      </c>
      <c r="R24" s="100"/>
      <c r="S24" s="96">
        <v>0</v>
      </c>
      <c r="T24" s="88">
        <v>0</v>
      </c>
      <c r="U24" s="100"/>
      <c r="V24" s="96">
        <v>0</v>
      </c>
      <c r="W24" s="88">
        <v>0</v>
      </c>
      <c r="X24" s="100"/>
      <c r="Y24" s="96">
        <v>0</v>
      </c>
      <c r="Z24" s="88">
        <v>0</v>
      </c>
      <c r="AA24" s="100"/>
      <c r="AB24" s="96">
        <v>40500</v>
      </c>
      <c r="AC24" s="88">
        <v>0</v>
      </c>
      <c r="AD24" s="100"/>
      <c r="AE24" s="96">
        <v>138000</v>
      </c>
      <c r="AF24" s="88">
        <v>0</v>
      </c>
      <c r="AG24" s="100"/>
      <c r="AH24" s="96">
        <v>0</v>
      </c>
      <c r="AI24" s="88">
        <v>0</v>
      </c>
      <c r="AJ24" s="100"/>
      <c r="AK24" s="96">
        <v>0</v>
      </c>
      <c r="AL24" s="88">
        <v>0</v>
      </c>
      <c r="AM24" s="100"/>
      <c r="AN24" s="96">
        <v>0</v>
      </c>
      <c r="AO24" s="88">
        <v>0</v>
      </c>
      <c r="AP24" s="100"/>
      <c r="AQ24" s="96">
        <v>0</v>
      </c>
      <c r="AR24" s="88">
        <v>0</v>
      </c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248500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/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/>
      <c r="P25" s="96"/>
      <c r="Q25" s="88"/>
      <c r="R25" s="100"/>
      <c r="S25" s="96">
        <v>0</v>
      </c>
      <c r="T25" s="88">
        <v>0</v>
      </c>
      <c r="U25" s="100"/>
      <c r="V25" s="96"/>
      <c r="W25" s="88"/>
      <c r="X25" s="100"/>
      <c r="Y25" s="96">
        <v>2000</v>
      </c>
      <c r="Z25" s="88">
        <v>0</v>
      </c>
      <c r="AA25" s="100"/>
      <c r="AB25" s="96">
        <v>0</v>
      </c>
      <c r="AC25" s="88">
        <v>0</v>
      </c>
      <c r="AD25" s="100"/>
      <c r="AE25" s="96">
        <v>0</v>
      </c>
      <c r="AF25" s="88">
        <v>0</v>
      </c>
      <c r="AG25" s="100"/>
      <c r="AH25" s="96"/>
      <c r="AI25" s="88"/>
      <c r="AJ25" s="100"/>
      <c r="AK25" s="96">
        <v>0</v>
      </c>
      <c r="AL25" s="88">
        <v>0</v>
      </c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2000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0</v>
      </c>
      <c r="Z27" s="88">
        <v>0</v>
      </c>
      <c r="AA27" s="100"/>
      <c r="AB27" s="96"/>
      <c r="AC27" s="88"/>
      <c r="AD27" s="100"/>
      <c r="AE27" s="96">
        <v>0</v>
      </c>
      <c r="AF27" s="88">
        <v>0</v>
      </c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>
        <v>0</v>
      </c>
      <c r="BJ27" s="88">
        <v>0</v>
      </c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64000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2000</v>
      </c>
      <c r="N28" s="77">
        <f t="shared" si="3"/>
        <v>0</v>
      </c>
      <c r="O28" s="76">
        <f t="shared" si="3"/>
        <v>0</v>
      </c>
      <c r="P28" s="97">
        <f t="shared" si="3"/>
        <v>4000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2000</v>
      </c>
      <c r="Z28" s="77">
        <f t="shared" si="3"/>
        <v>0</v>
      </c>
      <c r="AA28" s="76">
        <f t="shared" si="3"/>
        <v>0</v>
      </c>
      <c r="AB28" s="97">
        <f t="shared" si="3"/>
        <v>40500</v>
      </c>
      <c r="AC28" s="77">
        <f t="shared" si="3"/>
        <v>0</v>
      </c>
      <c r="AD28" s="76">
        <f t="shared" si="3"/>
        <v>0</v>
      </c>
      <c r="AE28" s="97">
        <f t="shared" si="3"/>
        <v>138000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250500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27725</v>
      </c>
      <c r="BM40" s="88">
        <v>0</v>
      </c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27725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27725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27725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800000</v>
      </c>
      <c r="BP45" s="88">
        <v>0</v>
      </c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800000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800000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800000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559000</v>
      </c>
      <c r="BS49" s="88">
        <v>0</v>
      </c>
      <c r="BT49" s="100"/>
      <c r="BU49" s="75"/>
      <c r="BV49" s="84">
        <f t="shared" ref="BV49:BX50" si="9">D49+G49+J49+M49+P49+S49+V49+Y49+AB49+AE49+AH49+AK49+AN49+AQ49+AT49+AW49+AZ49+BC49+BF49+BI49+BL49+BO49+BR49</f>
        <v>559000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107000</v>
      </c>
      <c r="BS50" s="88">
        <v>0</v>
      </c>
      <c r="BT50" s="100"/>
      <c r="BU50" s="75"/>
      <c r="BV50" s="84">
        <f t="shared" si="9"/>
        <v>107000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666000</v>
      </c>
      <c r="BS51" s="77">
        <f>BS49+BS50</f>
        <v>0</v>
      </c>
      <c r="BT51" s="76">
        <f>BT49+BT50</f>
        <v>0</v>
      </c>
      <c r="BU51" s="84"/>
      <c r="BV51" s="84">
        <f>BV49+BV50</f>
        <v>666000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1368783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53015</v>
      </c>
      <c r="K53" s="85">
        <f t="shared" si="11"/>
        <v>0</v>
      </c>
      <c r="L53" s="85">
        <f t="shared" si="11"/>
        <v>0</v>
      </c>
      <c r="M53" s="85">
        <f t="shared" si="11"/>
        <v>379490</v>
      </c>
      <c r="N53" s="85">
        <f t="shared" si="11"/>
        <v>0</v>
      </c>
      <c r="O53" s="85">
        <f t="shared" si="11"/>
        <v>0</v>
      </c>
      <c r="P53" s="85">
        <f t="shared" si="11"/>
        <v>47300</v>
      </c>
      <c r="Q53" s="85">
        <f t="shared" si="11"/>
        <v>0</v>
      </c>
      <c r="R53" s="85">
        <f t="shared" si="11"/>
        <v>0</v>
      </c>
      <c r="S53" s="85">
        <f t="shared" si="11"/>
        <v>32000</v>
      </c>
      <c r="T53" s="85">
        <f t="shared" si="11"/>
        <v>0</v>
      </c>
      <c r="U53" s="85">
        <f t="shared" si="11"/>
        <v>0</v>
      </c>
      <c r="V53" s="85">
        <f t="shared" si="11"/>
        <v>55300</v>
      </c>
      <c r="W53" s="85">
        <f t="shared" si="11"/>
        <v>0</v>
      </c>
      <c r="X53" s="85">
        <f t="shared" si="11"/>
        <v>0</v>
      </c>
      <c r="Y53" s="85">
        <f t="shared" si="11"/>
        <v>18500</v>
      </c>
      <c r="Z53" s="85">
        <f t="shared" si="11"/>
        <v>0</v>
      </c>
      <c r="AA53" s="85">
        <f t="shared" si="11"/>
        <v>0</v>
      </c>
      <c r="AB53" s="85">
        <f t="shared" si="11"/>
        <v>504232</v>
      </c>
      <c r="AC53" s="85">
        <f t="shared" si="11"/>
        <v>0</v>
      </c>
      <c r="AD53" s="85">
        <f t="shared" si="11"/>
        <v>0</v>
      </c>
      <c r="AE53" s="85">
        <f t="shared" si="11"/>
        <v>382310</v>
      </c>
      <c r="AF53" s="85">
        <f t="shared" si="11"/>
        <v>0</v>
      </c>
      <c r="AG53" s="85">
        <f t="shared" si="11"/>
        <v>0</v>
      </c>
      <c r="AH53" s="85">
        <f t="shared" si="11"/>
        <v>3556</v>
      </c>
      <c r="AI53" s="85">
        <f t="shared" si="11"/>
        <v>0</v>
      </c>
      <c r="AJ53" s="85">
        <f t="shared" si="11"/>
        <v>0</v>
      </c>
      <c r="AK53" s="85">
        <f t="shared" si="11"/>
        <v>212500</v>
      </c>
      <c r="AL53" s="85">
        <f t="shared" si="11"/>
        <v>0</v>
      </c>
      <c r="AM53" s="85">
        <f t="shared" si="11"/>
        <v>0</v>
      </c>
      <c r="AN53" s="85">
        <f t="shared" si="11"/>
        <v>9150</v>
      </c>
      <c r="AO53" s="85">
        <f t="shared" si="11"/>
        <v>0</v>
      </c>
      <c r="AP53" s="85">
        <f t="shared" si="11"/>
        <v>0</v>
      </c>
      <c r="AQ53" s="85">
        <f t="shared" si="11"/>
        <v>50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152723</v>
      </c>
      <c r="BJ53" s="85">
        <f t="shared" si="11"/>
        <v>0</v>
      </c>
      <c r="BK53" s="85">
        <f t="shared" si="11"/>
        <v>0</v>
      </c>
      <c r="BL53" s="85">
        <f t="shared" si="11"/>
        <v>27725</v>
      </c>
      <c r="BM53" s="85">
        <f t="shared" si="11"/>
        <v>0</v>
      </c>
      <c r="BN53" s="85">
        <f t="shared" si="11"/>
        <v>0</v>
      </c>
      <c r="BO53" s="85">
        <f t="shared" si="11"/>
        <v>800500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666000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4713134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D379-7181-4C64-B094-B2DC8B00AC78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4" t="s">
        <v>145</v>
      </c>
    </row>
    <row r="4" spans="1:77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7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7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7" ht="34.5" thickBot="1" x14ac:dyDescent="0.3">
      <c r="B7" s="134"/>
      <c r="C7" s="135"/>
      <c r="D7" s="102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7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7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0</v>
      </c>
      <c r="BW10" s="76">
        <f t="shared" ref="BW10:BW19" si="1">E10+H10+K10+N10+Q10+T10+W10+Z10+AC10+AF10+AI10+AL10+AO10+AR10+AU10+AX10+BA10+BD10+BG10+BJ10+BM10+BP10+BS10</f>
        <v>0</v>
      </c>
      <c r="BX10" s="78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1"/>
        <v>0</v>
      </c>
      <c r="BX11" s="78">
        <f t="shared" si="2"/>
        <v>0</v>
      </c>
    </row>
    <row r="12" spans="1:77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1"/>
        <v>0</v>
      </c>
      <c r="BX12" s="78">
        <f t="shared" si="2"/>
        <v>0</v>
      </c>
    </row>
    <row r="13" spans="1:77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1"/>
        <v>0</v>
      </c>
      <c r="BX13" s="78">
        <f t="shared" si="2"/>
        <v>0</v>
      </c>
    </row>
    <row r="14" spans="1:77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7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7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1"/>
        <v>0</v>
      </c>
      <c r="BX16" s="78">
        <f t="shared" si="2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1"/>
        <v>0</v>
      </c>
      <c r="BX18" s="78">
        <f t="shared" si="2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1"/>
        <v>0</v>
      </c>
      <c r="BX19" s="78">
        <f t="shared" si="2"/>
        <v>0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0</v>
      </c>
      <c r="E20" s="77">
        <f t="shared" si="3"/>
        <v>0</v>
      </c>
      <c r="F20" s="78">
        <f t="shared" si="3"/>
        <v>0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0</v>
      </c>
      <c r="K20" s="77">
        <f t="shared" si="3"/>
        <v>0</v>
      </c>
      <c r="L20" s="76">
        <f t="shared" si="3"/>
        <v>0</v>
      </c>
      <c r="M20" s="97">
        <f t="shared" si="3"/>
        <v>0</v>
      </c>
      <c r="N20" s="77">
        <f t="shared" si="3"/>
        <v>0</v>
      </c>
      <c r="O20" s="76">
        <f t="shared" si="3"/>
        <v>0</v>
      </c>
      <c r="P20" s="97">
        <f t="shared" si="3"/>
        <v>0</v>
      </c>
      <c r="Q20" s="77">
        <f t="shared" si="3"/>
        <v>0</v>
      </c>
      <c r="R20" s="76">
        <f t="shared" si="3"/>
        <v>0</v>
      </c>
      <c r="S20" s="97">
        <f t="shared" si="3"/>
        <v>0</v>
      </c>
      <c r="T20" s="77">
        <f t="shared" si="3"/>
        <v>0</v>
      </c>
      <c r="U20" s="76">
        <f t="shared" si="3"/>
        <v>0</v>
      </c>
      <c r="V20" s="97">
        <f t="shared" si="3"/>
        <v>0</v>
      </c>
      <c r="W20" s="77">
        <f t="shared" si="3"/>
        <v>0</v>
      </c>
      <c r="X20" s="76">
        <f t="shared" si="3"/>
        <v>0</v>
      </c>
      <c r="Y20" s="97">
        <f t="shared" si="3"/>
        <v>0</v>
      </c>
      <c r="Z20" s="77">
        <f t="shared" si="3"/>
        <v>0</v>
      </c>
      <c r="AA20" s="76">
        <f t="shared" si="3"/>
        <v>0</v>
      </c>
      <c r="AB20" s="97">
        <f t="shared" si="3"/>
        <v>0</v>
      </c>
      <c r="AC20" s="77">
        <f t="shared" si="3"/>
        <v>0</v>
      </c>
      <c r="AD20" s="76">
        <f t="shared" si="3"/>
        <v>0</v>
      </c>
      <c r="AE20" s="97">
        <f t="shared" si="3"/>
        <v>0</v>
      </c>
      <c r="AF20" s="77">
        <f t="shared" si="3"/>
        <v>0</v>
      </c>
      <c r="AG20" s="76">
        <f t="shared" si="3"/>
        <v>0</v>
      </c>
      <c r="AH20" s="97">
        <f t="shared" si="3"/>
        <v>0</v>
      </c>
      <c r="AI20" s="77">
        <f t="shared" si="3"/>
        <v>0</v>
      </c>
      <c r="AJ20" s="76">
        <f t="shared" si="3"/>
        <v>0</v>
      </c>
      <c r="AK20" s="97">
        <f t="shared" si="3"/>
        <v>0</v>
      </c>
      <c r="AL20" s="77">
        <f t="shared" si="3"/>
        <v>0</v>
      </c>
      <c r="AM20" s="76">
        <f t="shared" si="3"/>
        <v>0</v>
      </c>
      <c r="AN20" s="97">
        <f t="shared" si="3"/>
        <v>0</v>
      </c>
      <c r="AO20" s="77">
        <f t="shared" si="3"/>
        <v>0</v>
      </c>
      <c r="AP20" s="76">
        <f t="shared" si="3"/>
        <v>0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0</v>
      </c>
      <c r="BW24" s="76">
        <f t="shared" si="4"/>
        <v>0</v>
      </c>
      <c r="BX24" s="78">
        <f t="shared" si="4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0</v>
      </c>
      <c r="BW25" s="76">
        <f t="shared" si="4"/>
        <v>0</v>
      </c>
      <c r="BX25" s="78">
        <f t="shared" si="4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0</v>
      </c>
      <c r="E28" s="77">
        <f t="shared" si="5"/>
        <v>0</v>
      </c>
      <c r="F28" s="78">
        <f t="shared" si="5"/>
        <v>0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0</v>
      </c>
      <c r="M28" s="97">
        <f t="shared" si="5"/>
        <v>0</v>
      </c>
      <c r="N28" s="77">
        <f t="shared" si="5"/>
        <v>0</v>
      </c>
      <c r="O28" s="76">
        <f t="shared" si="5"/>
        <v>0</v>
      </c>
      <c r="P28" s="97">
        <f t="shared" si="5"/>
        <v>0</v>
      </c>
      <c r="Q28" s="77">
        <f t="shared" si="5"/>
        <v>0</v>
      </c>
      <c r="R28" s="76">
        <f t="shared" si="5"/>
        <v>0</v>
      </c>
      <c r="S28" s="97">
        <f t="shared" si="5"/>
        <v>0</v>
      </c>
      <c r="T28" s="77">
        <f t="shared" si="5"/>
        <v>0</v>
      </c>
      <c r="U28" s="76">
        <f t="shared" si="5"/>
        <v>0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0</v>
      </c>
      <c r="Z28" s="77">
        <f t="shared" si="5"/>
        <v>0</v>
      </c>
      <c r="AA28" s="76">
        <f t="shared" si="5"/>
        <v>0</v>
      </c>
      <c r="AB28" s="97">
        <f t="shared" si="5"/>
        <v>0</v>
      </c>
      <c r="AC28" s="77">
        <f t="shared" si="5"/>
        <v>0</v>
      </c>
      <c r="AD28" s="76">
        <f t="shared" si="5"/>
        <v>0</v>
      </c>
      <c r="AE28" s="97">
        <f t="shared" si="5"/>
        <v>0</v>
      </c>
      <c r="AF28" s="77">
        <f t="shared" si="5"/>
        <v>0</v>
      </c>
      <c r="AG28" s="76">
        <f t="shared" si="5"/>
        <v>0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10"/>
        <v>0</v>
      </c>
      <c r="BW40" s="76">
        <f t="shared" si="10"/>
        <v>0</v>
      </c>
      <c r="BX40" s="78">
        <f t="shared" si="10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0</v>
      </c>
      <c r="BM42" s="77">
        <f t="shared" si="12"/>
        <v>0</v>
      </c>
      <c r="BN42" s="76">
        <f t="shared" si="12"/>
        <v>0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2:77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15">D49+G49+J49+M49+P49+S49+V49+Y49+AB49+AE49+AH49+AK49+AN49+AQ49+AT49+AW49+AZ49+BC49+BF49+BI49+BL49+BO49+BR49</f>
        <v>0</v>
      </c>
      <c r="BW49" s="76">
        <f t="shared" si="15"/>
        <v>0</v>
      </c>
      <c r="BX49" s="78">
        <f t="shared" si="15"/>
        <v>0</v>
      </c>
    </row>
    <row r="50" spans="2:77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15"/>
        <v>0</v>
      </c>
      <c r="BW50" s="76">
        <f t="shared" si="15"/>
        <v>0</v>
      </c>
      <c r="BX50" s="78">
        <f t="shared" si="15"/>
        <v>0</v>
      </c>
    </row>
    <row r="51" spans="2:77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2:77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2:77" ht="25.5" customHeight="1" thickBot="1" x14ac:dyDescent="0.3">
      <c r="B53" s="126" t="s">
        <v>126</v>
      </c>
      <c r="C53" s="127"/>
      <c r="D53" s="85">
        <f t="shared" ref="D53:AI53" si="18">D20+D28+D35+D42+D46+D51</f>
        <v>0</v>
      </c>
      <c r="E53" s="85">
        <f t="shared" si="18"/>
        <v>0</v>
      </c>
      <c r="F53" s="85">
        <f t="shared" si="18"/>
        <v>0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0</v>
      </c>
      <c r="K53" s="85">
        <f t="shared" si="18"/>
        <v>0</v>
      </c>
      <c r="L53" s="85">
        <f t="shared" si="18"/>
        <v>0</v>
      </c>
      <c r="M53" s="85">
        <f t="shared" si="18"/>
        <v>0</v>
      </c>
      <c r="N53" s="85">
        <f t="shared" si="18"/>
        <v>0</v>
      </c>
      <c r="O53" s="85">
        <f t="shared" si="18"/>
        <v>0</v>
      </c>
      <c r="P53" s="85">
        <f t="shared" si="18"/>
        <v>0</v>
      </c>
      <c r="Q53" s="85">
        <f t="shared" si="18"/>
        <v>0</v>
      </c>
      <c r="R53" s="85">
        <f t="shared" si="18"/>
        <v>0</v>
      </c>
      <c r="S53" s="85">
        <f t="shared" si="18"/>
        <v>0</v>
      </c>
      <c r="T53" s="85">
        <f t="shared" si="18"/>
        <v>0</v>
      </c>
      <c r="U53" s="85">
        <f t="shared" si="18"/>
        <v>0</v>
      </c>
      <c r="V53" s="85">
        <f t="shared" si="18"/>
        <v>0</v>
      </c>
      <c r="W53" s="85">
        <f t="shared" si="18"/>
        <v>0</v>
      </c>
      <c r="X53" s="85">
        <f t="shared" si="18"/>
        <v>0</v>
      </c>
      <c r="Y53" s="85">
        <f t="shared" si="18"/>
        <v>0</v>
      </c>
      <c r="Z53" s="85">
        <f t="shared" si="18"/>
        <v>0</v>
      </c>
      <c r="AA53" s="85">
        <f t="shared" si="18"/>
        <v>0</v>
      </c>
      <c r="AB53" s="85">
        <f t="shared" si="18"/>
        <v>0</v>
      </c>
      <c r="AC53" s="85">
        <f t="shared" si="18"/>
        <v>0</v>
      </c>
      <c r="AD53" s="85">
        <f t="shared" si="18"/>
        <v>0</v>
      </c>
      <c r="AE53" s="85">
        <f t="shared" si="18"/>
        <v>0</v>
      </c>
      <c r="AF53" s="85">
        <f t="shared" si="18"/>
        <v>0</v>
      </c>
      <c r="AG53" s="85">
        <f t="shared" si="18"/>
        <v>0</v>
      </c>
      <c r="AH53" s="85">
        <f t="shared" si="18"/>
        <v>0</v>
      </c>
      <c r="AI53" s="85">
        <f t="shared" si="18"/>
        <v>0</v>
      </c>
      <c r="AJ53" s="85">
        <f t="shared" ref="AJ53:BT53" si="19">AJ20+AJ28+AJ35+AJ42+AJ46+AJ51</f>
        <v>0</v>
      </c>
      <c r="AK53" s="85">
        <f t="shared" si="19"/>
        <v>0</v>
      </c>
      <c r="AL53" s="85">
        <f t="shared" si="19"/>
        <v>0</v>
      </c>
      <c r="AM53" s="85">
        <f t="shared" si="19"/>
        <v>0</v>
      </c>
      <c r="AN53" s="85">
        <f t="shared" si="19"/>
        <v>0</v>
      </c>
      <c r="AO53" s="85">
        <f t="shared" si="19"/>
        <v>0</v>
      </c>
      <c r="AP53" s="85">
        <f t="shared" si="19"/>
        <v>0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0</v>
      </c>
      <c r="BM53" s="85">
        <f t="shared" si="19"/>
        <v>0</v>
      </c>
      <c r="BN53" s="85">
        <f t="shared" si="19"/>
        <v>0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0</v>
      </c>
      <c r="BS53" s="85">
        <f t="shared" si="19"/>
        <v>0</v>
      </c>
      <c r="BT53" s="85">
        <f t="shared" si="19"/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2:77" ht="25.5" customHeight="1" thickTop="1" thickBot="1" x14ac:dyDescent="0.3">
      <c r="B54" s="136" t="s">
        <v>148</v>
      </c>
      <c r="C54" s="137"/>
      <c r="D54" s="85"/>
      <c r="E54" s="92"/>
      <c r="F54" s="93"/>
      <c r="G54" s="85"/>
      <c r="H54" s="92"/>
      <c r="I54" s="93"/>
      <c r="J54" s="85"/>
      <c r="K54" s="92"/>
      <c r="L54" s="93"/>
      <c r="M54" s="85"/>
      <c r="N54" s="92"/>
      <c r="O54" s="93"/>
      <c r="P54" s="85"/>
      <c r="Q54" s="92"/>
      <c r="R54" s="93"/>
      <c r="S54" s="85"/>
      <c r="T54" s="92"/>
      <c r="U54" s="93"/>
      <c r="V54" s="85"/>
      <c r="W54" s="92"/>
      <c r="X54" s="93"/>
      <c r="Y54" s="85"/>
      <c r="Z54" s="92"/>
      <c r="AA54" s="93"/>
      <c r="AB54" s="85"/>
      <c r="AC54" s="92"/>
      <c r="AD54" s="93"/>
      <c r="AE54" s="85"/>
      <c r="AF54" s="92"/>
      <c r="AG54" s="93"/>
      <c r="AH54" s="85"/>
      <c r="AI54" s="92"/>
      <c r="AJ54" s="93"/>
      <c r="AK54" s="85"/>
      <c r="AL54" s="92"/>
      <c r="AM54" s="93"/>
      <c r="AN54" s="85"/>
      <c r="AO54" s="92"/>
      <c r="AP54" s="93"/>
      <c r="AQ54" s="85"/>
      <c r="AR54" s="92"/>
      <c r="AS54" s="93"/>
      <c r="AT54" s="85"/>
      <c r="AU54" s="92"/>
      <c r="AV54" s="93"/>
      <c r="AW54" s="85"/>
      <c r="AX54" s="92"/>
      <c r="AY54" s="93"/>
      <c r="AZ54" s="85"/>
      <c r="BA54" s="92"/>
      <c r="BB54" s="93"/>
      <c r="BC54" s="85"/>
      <c r="BD54" s="92"/>
      <c r="BE54" s="93"/>
      <c r="BF54" s="85"/>
      <c r="BG54" s="92"/>
      <c r="BH54" s="93"/>
      <c r="BI54" s="85"/>
      <c r="BJ54" s="92"/>
      <c r="BK54" s="93"/>
      <c r="BL54" s="85"/>
      <c r="BM54" s="92"/>
      <c r="BN54" s="93"/>
      <c r="BO54" s="85"/>
      <c r="BP54" s="92"/>
      <c r="BQ54" s="93"/>
      <c r="BR54" s="85"/>
      <c r="BS54" s="92"/>
      <c r="BT54" s="93"/>
      <c r="BU54" s="86"/>
      <c r="BV54" s="85">
        <f>IF((Spese_Rendiconto_Anno0!BV53+Spese_Rendiconto_Anno0!BW53-Entrate_Rendiconto_Anno0!D58)&lt;0,Entrate_Rendiconto_Anno0!D58-Spese_Rendiconto_Anno0!BV53-Spese_Rendiconto_Anno0!BW53,0)</f>
        <v>0</v>
      </c>
      <c r="BW54" s="92"/>
      <c r="BX54" s="93">
        <f>IF((Spese_Rendiconto_Anno0!BX53-Entrate_Rendiconto_Anno0!E58)&lt;0,Entrate_Rendiconto_Anno0!E58-Spese_Rendiconto_Anno0!BX53,0)</f>
        <v>0</v>
      </c>
      <c r="BY54" s="64" t="s">
        <v>144</v>
      </c>
    </row>
    <row r="55" spans="2:77" ht="19.5" customHeight="1" thickTop="1" x14ac:dyDescent="0.25">
      <c r="B55" s="66" t="s">
        <v>136</v>
      </c>
    </row>
    <row r="56" spans="2:77" x14ac:dyDescent="0.25">
      <c r="B56" s="66" t="s">
        <v>135</v>
      </c>
    </row>
  </sheetData>
  <sheetProtection password="D3C7" sheet="1"/>
  <mergeCells count="77"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BC5:BE5"/>
    <mergeCell ref="V5:X5"/>
    <mergeCell ref="Y5:AA5"/>
    <mergeCell ref="AB5:AD5"/>
    <mergeCell ref="AE5:AG5"/>
    <mergeCell ref="AH5:AJ5"/>
    <mergeCell ref="AK5:AM5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Entrate_Bilancio_2025</vt:lpstr>
      <vt:lpstr>Entrate_Bilancio_2026</vt:lpstr>
      <vt:lpstr>Entrate_Bilancio_2027</vt:lpstr>
      <vt:lpstr>Entrate_Rendiconto_Anno0</vt:lpstr>
      <vt:lpstr>Spese_Bilancio_2025</vt:lpstr>
      <vt:lpstr>Spese_Bilancio_2026</vt:lpstr>
      <vt:lpstr>Spese_Bilancio_2027</vt:lpstr>
      <vt:lpstr>Spese_Rendiconto_Anno0</vt:lpstr>
      <vt:lpstr>Entrate_Bilancio_2025!Area_stampa</vt:lpstr>
      <vt:lpstr>Entrate_Bilancio_2026!Area_stampa</vt:lpstr>
      <vt:lpstr>Entrate_Bilancio_2027!Area_stampa</vt:lpstr>
      <vt:lpstr>Entrate_Rendiconto_Anno0!Area_stampa</vt:lpstr>
      <vt:lpstr>Spese_Bilancio_2025!Area_stampa</vt:lpstr>
      <vt:lpstr>Spese_Bilancio_2026!Area_stampa</vt:lpstr>
      <vt:lpstr>Spese_Bilancio_2027!Area_stampa</vt:lpstr>
      <vt:lpstr>Spese_Rendiconto_Anno0!Area_stampa</vt:lpstr>
      <vt:lpstr>Spese_Bilancio_2025!Titoli_stampa</vt:lpstr>
      <vt:lpstr>Spese_Bilancio_2026!Titoli_stampa</vt:lpstr>
      <vt:lpstr>Spese_Bilancio_2027!Titoli_stampa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2025-05-29T07:36:38Z</dcterms:modified>
</cp:coreProperties>
</file>