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rancesca.zanardini\Desktop\"/>
    </mc:Choice>
  </mc:AlternateContent>
  <xr:revisionPtr revIDLastSave="0" documentId="13_ncr:1_{166F01FE-4A68-4AF2-B893-8B84A63FEFE0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liquidazione 2024" sheetId="1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" i="11" l="1"/>
  <c r="K9" i="11"/>
  <c r="K10" i="11" s="1"/>
  <c r="L8" i="11"/>
  <c r="L7" i="11"/>
  <c r="L5" i="11"/>
  <c r="E9" i="11"/>
  <c r="E6" i="11"/>
  <c r="B9" i="11"/>
  <c r="F9" i="11" s="1"/>
  <c r="N9" i="11" s="1"/>
  <c r="B8" i="11"/>
  <c r="B7" i="11"/>
  <c r="B6" i="11"/>
  <c r="F6" i="11" s="1"/>
  <c r="B5" i="11"/>
  <c r="E18" i="11"/>
  <c r="D18" i="11"/>
  <c r="F16" i="11"/>
  <c r="E20" i="11"/>
  <c r="D20" i="11"/>
  <c r="E14" i="11"/>
  <c r="E15" i="11" s="1"/>
  <c r="D14" i="11"/>
  <c r="D15" i="11" s="1"/>
  <c r="D22" i="11"/>
  <c r="E17" i="11"/>
  <c r="C10" i="11"/>
  <c r="J8" i="11"/>
  <c r="E8" i="11"/>
  <c r="J7" i="11"/>
  <c r="E7" i="11"/>
  <c r="K6" i="11"/>
  <c r="J6" i="11"/>
  <c r="J5" i="11"/>
  <c r="E5" i="11"/>
  <c r="B10" i="11" l="1"/>
  <c r="N6" i="11"/>
  <c r="F14" i="11"/>
  <c r="L10" i="11"/>
  <c r="M6" i="11"/>
  <c r="F19" i="11"/>
  <c r="F21" i="11"/>
  <c r="F22" i="11"/>
  <c r="E24" i="11"/>
  <c r="F15" i="11"/>
  <c r="F18" i="11"/>
  <c r="G19" i="11" s="1"/>
  <c r="F20" i="11"/>
  <c r="G17" i="11" l="1"/>
  <c r="G21" i="11"/>
  <c r="F23" i="11"/>
  <c r="F24" i="11" s="1"/>
  <c r="I24" i="11" s="1"/>
  <c r="K7" i="11" l="1"/>
  <c r="K8" i="11"/>
  <c r="G10" i="11" l="1"/>
  <c r="K5" i="11"/>
  <c r="M7" i="11"/>
  <c r="F7" i="11"/>
  <c r="N7" i="11" s="1"/>
  <c r="F8" i="11"/>
  <c r="N8" i="11" s="1"/>
  <c r="M8" i="11"/>
  <c r="M5" i="11"/>
  <c r="M10" i="11" s="1"/>
  <c r="F5" i="11"/>
  <c r="F10" i="11" l="1"/>
  <c r="N5" i="11"/>
  <c r="N10" i="11" s="1"/>
</calcChain>
</file>

<file path=xl/sharedStrings.xml><?xml version="1.0" encoding="utf-8"?>
<sst xmlns="http://schemas.openxmlformats.org/spreadsheetml/2006/main" count="41" uniqueCount="35">
  <si>
    <t>totale indennità</t>
  </si>
  <si>
    <t>somma prevista</t>
  </si>
  <si>
    <t>tipologia</t>
  </si>
  <si>
    <t>dipendente</t>
  </si>
  <si>
    <t>TOTALE dopo valutazione</t>
  </si>
  <si>
    <t>se ottiene il massimo</t>
  </si>
  <si>
    <t>indennità fisse</t>
  </si>
  <si>
    <t>COMPENSO OTTENUTO performance individuale</t>
  </si>
  <si>
    <t xml:space="preserve">PERCENTUALE punteggio </t>
  </si>
  <si>
    <t>punteggio ottenuto</t>
  </si>
  <si>
    <t>punteggio massimo performance individuale</t>
  </si>
  <si>
    <t>COMPENSO OTTENUTO performance organizzativa</t>
  </si>
  <si>
    <t>PERCENTUALE punteggio</t>
  </si>
  <si>
    <t>punteggio massimo performance organizzativa</t>
  </si>
  <si>
    <t>COMUNE DI LOSINE</t>
  </si>
  <si>
    <t>CONDIZIONI DI LAVORO</t>
  </si>
  <si>
    <t>QUINQUIES CO. 1</t>
  </si>
  <si>
    <t>PROGETTI</t>
  </si>
  <si>
    <t>con EVENTUALE decurtazione malattia</t>
  </si>
  <si>
    <t>INCENTIVO</t>
  </si>
  <si>
    <t>compenso massimo performance organizzativa (vedi Note)</t>
  </si>
  <si>
    <t>compenso massimo performance individuale (vedi Note)</t>
  </si>
  <si>
    <t>DIPENDENTI</t>
  </si>
  <si>
    <t>PROSPETTO LIQUIDAZIONE SALARIO ACCESSORIO 2024</t>
  </si>
  <si>
    <t>DISAGIATE</t>
  </si>
  <si>
    <t xml:space="preserve"> INDENNITà</t>
  </si>
  <si>
    <t>MANEGGIO RAGIONERIA</t>
  </si>
  <si>
    <t>SPECIFICHE RESP</t>
  </si>
  <si>
    <t>MANEGGIO ANAGRAFE</t>
  </si>
  <si>
    <t>D.F.</t>
  </si>
  <si>
    <t>F.Z.</t>
  </si>
  <si>
    <t>L.C.</t>
  </si>
  <si>
    <t>M.M.</t>
  </si>
  <si>
    <t>F.B.</t>
  </si>
  <si>
    <t>Z.F.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</si>
</sst>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-&quot;€&quot;\ * #,##0.00_-;\-&quot;€&quot;\ * #,##0.00_-;_-&quot;€&quot;\ * &quot;-&quot;??_-;_-@_-"/>
    <numFmt numFmtId="167" formatCode="[$€-410]\ #,##0.00;[Red]\-[$€-410]\ #,##0.00"/>
    <numFmt numFmtId="168" formatCode="#,##0.00\ [$€-410];[Red]\-#,##0.00\ [$€-410]"/>
    <numFmt numFmtId="170" formatCode="&quot;€&quot;\ #,##0.00"/>
    <numFmt numFmtId="171" formatCode="_-&quot;€ &quot;* #,##0.00_-;&quot;-€ &quot;* #,##0.00_-;_-&quot;€ &quot;* \-??_-;_-@_-"/>
    <numFmt numFmtId="174" formatCode="#,##0.00\ &quot;€&quot;"/>
    <numFmt numFmtId="175" formatCode="_-* #,##0.00\ _€_-;\-* #,##0.00\ _€_-;_-* &quot;-&quot;??\ _€_-;_-@_-"/>
  </numFmts>
  <fonts count="12" x14ac:knownFonts="1">
    <font>
      <sz val="11"/>
      <color rgb="FF000000"/>
      <name val="Arial"/>
      <family val="2"/>
    </font>
    <font>
      <sz val="11"/>
      <color theme="1"/>
      <name val="Calibri"/>
      <family val="2"/>
      <scheme val="minor"/>
    </font>
    <font>
      <u/>
      <sz val="10"/>
      <color rgb="FF0000FF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sz val="9"/>
      <name val="Arial"/>
      <family val="2"/>
    </font>
    <font>
      <b/>
      <sz val="14"/>
      <color theme="1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Arial"/>
      <family val="2"/>
    </font>
    <font>
      <sz val="11"/>
      <color rgb="FF000000"/>
      <name val="Calibri"/>
      <family val="2"/>
    </font>
  </fonts>
  <fills count="1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BFED2"/>
        <bgColor indexed="26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26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-0.249977111117893"/>
        <bgColor indexed="26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59999389629810485"/>
        <bgColor indexed="26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26"/>
      </patternFill>
    </fill>
  </fills>
  <borders count="1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2" fillId="0" borderId="0" applyNumberFormat="0" applyBorder="0" applyProtection="0"/>
    <xf numFmtId="0" fontId="1" fillId="0" borderId="0"/>
    <xf numFmtId="164" fontId="1" fillId="0" borderId="0" applyFont="0" applyFill="0" applyBorder="0" applyAlignment="0" applyProtection="0"/>
  </cellStyleXfs>
  <cellXfs count="85">
    <xf numFmtId="0" fontId="0" fillId="0" borderId="0" xfId="0"/>
    <xf numFmtId="0" fontId="3" fillId="0" borderId="0" xfId="2" applyFont="1"/>
    <xf numFmtId="170" fontId="4" fillId="0" borderId="8" xfId="2" applyNumberFormat="1" applyFont="1" applyBorder="1"/>
    <xf numFmtId="0" fontId="3" fillId="4" borderId="8" xfId="2" applyFont="1" applyFill="1" applyBorder="1"/>
    <xf numFmtId="0" fontId="3" fillId="0" borderId="9" xfId="2" applyFont="1" applyBorder="1"/>
    <xf numFmtId="170" fontId="3" fillId="0" borderId="3" xfId="2" applyNumberFormat="1" applyFont="1" applyBorder="1"/>
    <xf numFmtId="2" fontId="3" fillId="4" borderId="3" xfId="2" applyNumberFormat="1" applyFont="1" applyFill="1" applyBorder="1"/>
    <xf numFmtId="0" fontId="3" fillId="4" borderId="3" xfId="2" applyFont="1" applyFill="1" applyBorder="1"/>
    <xf numFmtId="164" fontId="3" fillId="4" borderId="3" xfId="3" applyFont="1" applyFill="1" applyBorder="1" applyAlignment="1" applyProtection="1"/>
    <xf numFmtId="0" fontId="3" fillId="0" borderId="13" xfId="2" applyFont="1" applyBorder="1"/>
    <xf numFmtId="0" fontId="3" fillId="0" borderId="15" xfId="2" applyFont="1" applyBorder="1" applyAlignment="1">
      <alignment horizontal="center" vertical="center" wrapText="1"/>
    </xf>
    <xf numFmtId="0" fontId="3" fillId="4" borderId="15" xfId="2" applyFont="1" applyFill="1" applyBorder="1" applyAlignment="1">
      <alignment horizontal="center" vertical="center" wrapText="1"/>
    </xf>
    <xf numFmtId="0" fontId="8" fillId="5" borderId="3" xfId="2" applyFont="1" applyFill="1" applyBorder="1" applyAlignment="1">
      <alignment wrapText="1"/>
    </xf>
    <xf numFmtId="167" fontId="8" fillId="5" borderId="2" xfId="2" applyNumberFormat="1" applyFont="1" applyFill="1" applyBorder="1"/>
    <xf numFmtId="167" fontId="8" fillId="5" borderId="3" xfId="2" applyNumberFormat="1" applyFont="1" applyFill="1" applyBorder="1"/>
    <xf numFmtId="170" fontId="9" fillId="6" borderId="3" xfId="2" applyNumberFormat="1" applyFont="1" applyFill="1" applyBorder="1"/>
    <xf numFmtId="167" fontId="8" fillId="3" borderId="3" xfId="2" applyNumberFormat="1" applyFont="1" applyFill="1" applyBorder="1" applyAlignment="1">
      <alignment horizontal="right"/>
    </xf>
    <xf numFmtId="0" fontId="3" fillId="0" borderId="11" xfId="2" applyFont="1" applyBorder="1"/>
    <xf numFmtId="164" fontId="3" fillId="4" borderId="6" xfId="3" applyFont="1" applyFill="1" applyBorder="1" applyAlignment="1" applyProtection="1"/>
    <xf numFmtId="0" fontId="3" fillId="4" borderId="6" xfId="2" applyFont="1" applyFill="1" applyBorder="1"/>
    <xf numFmtId="170" fontId="3" fillId="0" borderId="6" xfId="2" applyNumberFormat="1" applyFont="1" applyBorder="1"/>
    <xf numFmtId="168" fontId="4" fillId="0" borderId="3" xfId="2" applyNumberFormat="1" applyFont="1" applyBorder="1"/>
    <xf numFmtId="0" fontId="7" fillId="2" borderId="3" xfId="2" applyFont="1" applyFill="1" applyBorder="1" applyAlignment="1">
      <alignment horizontal="center" vertical="center" wrapText="1"/>
    </xf>
    <xf numFmtId="0" fontId="3" fillId="2" borderId="3" xfId="2" applyFont="1" applyFill="1" applyBorder="1" applyAlignment="1">
      <alignment horizontal="center" vertical="center" wrapText="1"/>
    </xf>
    <xf numFmtId="170" fontId="10" fillId="7" borderId="7" xfId="2" applyNumberFormat="1" applyFont="1" applyFill="1" applyBorder="1"/>
    <xf numFmtId="0" fontId="10" fillId="8" borderId="14" xfId="2" applyFont="1" applyFill="1" applyBorder="1" applyAlignment="1">
      <alignment horizontal="center" vertical="center" wrapText="1"/>
    </xf>
    <xf numFmtId="170" fontId="10" fillId="8" borderId="12" xfId="2" applyNumberFormat="1" applyFont="1" applyFill="1" applyBorder="1"/>
    <xf numFmtId="0" fontId="10" fillId="9" borderId="15" xfId="2" applyFont="1" applyFill="1" applyBorder="1" applyAlignment="1">
      <alignment horizontal="center" vertical="center" wrapText="1"/>
    </xf>
    <xf numFmtId="167" fontId="5" fillId="9" borderId="3" xfId="3" applyNumberFormat="1" applyFont="1" applyFill="1" applyBorder="1" applyAlignment="1" applyProtection="1"/>
    <xf numFmtId="167" fontId="5" fillId="9" borderId="6" xfId="3" applyNumberFormat="1" applyFont="1" applyFill="1" applyBorder="1" applyAlignment="1" applyProtection="1"/>
    <xf numFmtId="0" fontId="3" fillId="11" borderId="15" xfId="2" applyFont="1" applyFill="1" applyBorder="1" applyAlignment="1">
      <alignment horizontal="center" vertical="center" wrapText="1"/>
    </xf>
    <xf numFmtId="170" fontId="3" fillId="11" borderId="3" xfId="2" applyNumberFormat="1" applyFont="1" applyFill="1" applyBorder="1"/>
    <xf numFmtId="0" fontId="3" fillId="11" borderId="3" xfId="2" applyFont="1" applyFill="1" applyBorder="1"/>
    <xf numFmtId="2" fontId="3" fillId="11" borderId="3" xfId="2" applyNumberFormat="1" applyFont="1" applyFill="1" applyBorder="1"/>
    <xf numFmtId="170" fontId="3" fillId="11" borderId="6" xfId="2" applyNumberFormat="1" applyFont="1" applyFill="1" applyBorder="1"/>
    <xf numFmtId="0" fontId="3" fillId="11" borderId="6" xfId="2" applyFont="1" applyFill="1" applyBorder="1"/>
    <xf numFmtId="0" fontId="3" fillId="11" borderId="8" xfId="2" applyFont="1" applyFill="1" applyBorder="1"/>
    <xf numFmtId="2" fontId="3" fillId="11" borderId="8" xfId="2" applyNumberFormat="1" applyFont="1" applyFill="1" applyBorder="1"/>
    <xf numFmtId="167" fontId="3" fillId="4" borderId="8" xfId="2" applyNumberFormat="1" applyFont="1" applyFill="1" applyBorder="1"/>
    <xf numFmtId="0" fontId="10" fillId="10" borderId="15" xfId="2" applyFont="1" applyFill="1" applyBorder="1" applyAlignment="1">
      <alignment horizontal="center" vertical="center" wrapText="1"/>
    </xf>
    <xf numFmtId="170" fontId="5" fillId="10" borderId="3" xfId="2" applyNumberFormat="1" applyFont="1" applyFill="1" applyBorder="1"/>
    <xf numFmtId="170" fontId="10" fillId="10" borderId="8" xfId="2" applyNumberFormat="1" applyFont="1" applyFill="1" applyBorder="1"/>
    <xf numFmtId="170" fontId="3" fillId="11" borderId="8" xfId="2" applyNumberFormat="1" applyFont="1" applyFill="1" applyBorder="1"/>
    <xf numFmtId="0" fontId="10" fillId="12" borderId="15" xfId="2" applyFont="1" applyFill="1" applyBorder="1" applyAlignment="1">
      <alignment horizontal="center" vertical="center" wrapText="1"/>
    </xf>
    <xf numFmtId="170" fontId="5" fillId="12" borderId="3" xfId="2" applyNumberFormat="1" applyFont="1" applyFill="1" applyBorder="1"/>
    <xf numFmtId="170" fontId="10" fillId="12" borderId="8" xfId="2" applyNumberFormat="1" applyFont="1" applyFill="1" applyBorder="1"/>
    <xf numFmtId="171" fontId="10" fillId="9" borderId="8" xfId="2" applyNumberFormat="1" applyFont="1" applyFill="1" applyBorder="1" applyAlignment="1">
      <alignment horizontal="right"/>
    </xf>
    <xf numFmtId="0" fontId="4" fillId="0" borderId="16" xfId="2" applyFont="1" applyBorder="1" applyAlignment="1">
      <alignment horizontal="center" vertical="center"/>
    </xf>
    <xf numFmtId="0" fontId="9" fillId="14" borderId="3" xfId="2" applyFont="1" applyFill="1" applyBorder="1" applyAlignment="1">
      <alignment wrapText="1"/>
    </xf>
    <xf numFmtId="170" fontId="9" fillId="14" borderId="3" xfId="2" applyNumberFormat="1" applyFont="1" applyFill="1" applyBorder="1"/>
    <xf numFmtId="167" fontId="8" fillId="13" borderId="3" xfId="2" applyNumberFormat="1" applyFont="1" applyFill="1" applyBorder="1"/>
    <xf numFmtId="170" fontId="3" fillId="14" borderId="3" xfId="2" applyNumberFormat="1" applyFont="1" applyFill="1" applyBorder="1"/>
    <xf numFmtId="0" fontId="8" fillId="15" borderId="3" xfId="2" applyFont="1" applyFill="1" applyBorder="1" applyAlignment="1">
      <alignment wrapText="1"/>
    </xf>
    <xf numFmtId="170" fontId="9" fillId="16" borderId="3" xfId="2" applyNumberFormat="1" applyFont="1" applyFill="1" applyBorder="1"/>
    <xf numFmtId="167" fontId="8" fillId="15" borderId="3" xfId="2" applyNumberFormat="1" applyFont="1" applyFill="1" applyBorder="1"/>
    <xf numFmtId="170" fontId="3" fillId="16" borderId="3" xfId="2" applyNumberFormat="1" applyFont="1" applyFill="1" applyBorder="1"/>
    <xf numFmtId="0" fontId="8" fillId="17" borderId="3" xfId="2" applyFont="1" applyFill="1" applyBorder="1" applyAlignment="1">
      <alignment wrapText="1"/>
    </xf>
    <xf numFmtId="167" fontId="8" fillId="17" borderId="2" xfId="2" applyNumberFormat="1" applyFont="1" applyFill="1" applyBorder="1"/>
    <xf numFmtId="167" fontId="8" fillId="17" borderId="3" xfId="2" applyNumberFormat="1" applyFont="1" applyFill="1" applyBorder="1"/>
    <xf numFmtId="168" fontId="3" fillId="8" borderId="3" xfId="2" applyNumberFormat="1" applyFont="1" applyFill="1" applyBorder="1"/>
    <xf numFmtId="0" fontId="9" fillId="8" borderId="3" xfId="2" applyFont="1" applyFill="1" applyBorder="1" applyAlignment="1">
      <alignment wrapText="1"/>
    </xf>
    <xf numFmtId="168" fontId="3" fillId="6" borderId="3" xfId="2" applyNumberFormat="1" applyFont="1" applyFill="1" applyBorder="1"/>
    <xf numFmtId="170" fontId="3" fillId="6" borderId="3" xfId="2" applyNumberFormat="1" applyFont="1" applyFill="1" applyBorder="1"/>
    <xf numFmtId="0" fontId="0" fillId="0" borderId="0" xfId="0"/>
    <xf numFmtId="175" fontId="11" fillId="0" borderId="0" xfId="0" applyNumberFormat="1" applyFont="1" applyAlignment="1">
      <alignment vertical="center"/>
    </xf>
    <xf numFmtId="175" fontId="0" fillId="0" borderId="0" xfId="0" applyNumberFormat="1"/>
    <xf numFmtId="168" fontId="0" fillId="0" borderId="0" xfId="0" applyNumberFormat="1"/>
    <xf numFmtId="174" fontId="0" fillId="0" borderId="0" xfId="0" applyNumberFormat="1"/>
    <xf numFmtId="2" fontId="3" fillId="11" borderId="6" xfId="2" applyNumberFormat="1" applyFont="1" applyFill="1" applyBorder="1"/>
    <xf numFmtId="170" fontId="5" fillId="12" borderId="6" xfId="2" applyNumberFormat="1" applyFont="1" applyFill="1" applyBorder="1"/>
    <xf numFmtId="170" fontId="10" fillId="8" borderId="10" xfId="2" applyNumberFormat="1" applyFont="1" applyFill="1" applyBorder="1"/>
    <xf numFmtId="0" fontId="6" fillId="0" borderId="0" xfId="2" applyFont="1" applyAlignment="1">
      <alignment horizontal="center"/>
    </xf>
    <xf numFmtId="0" fontId="1" fillId="0" borderId="0" xfId="2" applyAlignment="1">
      <alignment horizontal="center"/>
    </xf>
    <xf numFmtId="0" fontId="7" fillId="5" borderId="6" xfId="2" applyFont="1" applyFill="1" applyBorder="1" applyAlignment="1">
      <alignment horizontal="center" vertical="center"/>
    </xf>
    <xf numFmtId="0" fontId="7" fillId="5" borderId="5" xfId="2" applyFont="1" applyFill="1" applyBorder="1" applyAlignment="1">
      <alignment horizontal="center" vertical="center"/>
    </xf>
    <xf numFmtId="0" fontId="7" fillId="3" borderId="2" xfId="2" applyFont="1" applyFill="1" applyBorder="1" applyAlignment="1">
      <alignment horizontal="right"/>
    </xf>
    <xf numFmtId="0" fontId="7" fillId="3" borderId="4" xfId="2" applyFont="1" applyFill="1" applyBorder="1" applyAlignment="1">
      <alignment horizontal="right"/>
    </xf>
    <xf numFmtId="0" fontId="7" fillId="3" borderId="1" xfId="2" applyFont="1" applyFill="1" applyBorder="1" applyAlignment="1">
      <alignment horizontal="right"/>
    </xf>
    <xf numFmtId="0" fontId="7" fillId="15" borderId="6" xfId="2" applyFont="1" applyFill="1" applyBorder="1" applyAlignment="1">
      <alignment horizontal="center" vertical="center"/>
    </xf>
    <xf numFmtId="0" fontId="7" fillId="15" borderId="17" xfId="2" applyFont="1" applyFill="1" applyBorder="1" applyAlignment="1">
      <alignment horizontal="center" vertical="center"/>
    </xf>
    <xf numFmtId="0" fontId="7" fillId="13" borderId="6" xfId="2" applyFont="1" applyFill="1" applyBorder="1" applyAlignment="1">
      <alignment horizontal="center" vertical="center"/>
    </xf>
    <xf numFmtId="0" fontId="7" fillId="13" borderId="5" xfId="2" applyFont="1" applyFill="1" applyBorder="1" applyAlignment="1">
      <alignment horizontal="center" vertical="center"/>
    </xf>
    <xf numFmtId="0" fontId="7" fillId="17" borderId="6" xfId="2" applyFont="1" applyFill="1" applyBorder="1" applyAlignment="1">
      <alignment horizontal="center" vertical="center"/>
    </xf>
    <xf numFmtId="0" fontId="7" fillId="17" borderId="17" xfId="2" applyFont="1" applyFill="1" applyBorder="1" applyAlignment="1">
      <alignment horizontal="center" vertical="center"/>
    </xf>
    <xf numFmtId="0" fontId="7" fillId="17" borderId="5" xfId="2" applyFont="1" applyFill="1" applyBorder="1" applyAlignment="1">
      <alignment horizontal="center" vertical="center"/>
    </xf>
  </cellXfs>
  <cellStyles count="4">
    <cellStyle name="Excel_BuiltIn_Hyperlink" xfId="1" xr:uid="{00000000-0005-0000-0000-000000000000}"/>
    <cellStyle name="Normale" xfId="0" builtinId="0"/>
    <cellStyle name="Normale 2" xfId="2" xr:uid="{00000000-0005-0000-0000-000002000000}"/>
    <cellStyle name="Valuta 2" xfId="3" xr:uid="{00000000-0005-0000-0000-000003000000}"/>
  </cellStyles>
  <dxfs count="0"/>
  <tableStyles count="0" defaultTableStyle="TableStyleMedium2" defaultPivotStyle="PivotStyleLight16"/>
  <colors>
    <mruColors>
      <color rgb="FFAE78D6"/>
      <color rgb="FF00FFFF"/>
      <color rgb="FFF00EB5"/>
      <color rgb="FF92F62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C2B34E-AAA4-42DB-A09D-65AF4394F286}">
  <dimension ref="A1:N24"/>
  <sheetViews>
    <sheetView tabSelected="1" topLeftCell="A5" workbookViewId="0">
      <selection sqref="A1:N25"/>
    </sheetView>
  </sheetViews>
  <sheetFormatPr defaultRowHeight="14.25" x14ac:dyDescent="0.2"/>
  <cols>
    <col min="7" max="7" width="9.375" bestFit="1" customWidth="1"/>
    <col min="9" max="9" width="11.625" bestFit="1" customWidth="1"/>
    <col min="10" max="11" width="9.375" bestFit="1" customWidth="1"/>
  </cols>
  <sheetData>
    <row r="1" spans="1:14" ht="15" x14ac:dyDescent="0.25">
      <c r="A1" s="72" t="s">
        <v>14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</row>
    <row r="2" spans="1:14" ht="18.75" x14ac:dyDescent="0.3">
      <c r="A2" s="71" t="s">
        <v>23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</row>
    <row r="3" spans="1:14" ht="15" thickBot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 ht="84" x14ac:dyDescent="0.2">
      <c r="A4" s="47" t="s">
        <v>22</v>
      </c>
      <c r="B4" s="11" t="s">
        <v>20</v>
      </c>
      <c r="C4" s="11" t="s">
        <v>13</v>
      </c>
      <c r="D4" s="11" t="s">
        <v>9</v>
      </c>
      <c r="E4" s="11" t="s">
        <v>12</v>
      </c>
      <c r="F4" s="39" t="s">
        <v>11</v>
      </c>
      <c r="G4" s="30" t="s">
        <v>21</v>
      </c>
      <c r="H4" s="30" t="s">
        <v>10</v>
      </c>
      <c r="I4" s="30" t="s">
        <v>9</v>
      </c>
      <c r="J4" s="30" t="s">
        <v>8</v>
      </c>
      <c r="K4" s="43" t="s">
        <v>7</v>
      </c>
      <c r="L4" s="27" t="s">
        <v>6</v>
      </c>
      <c r="M4" s="10" t="s">
        <v>5</v>
      </c>
      <c r="N4" s="25" t="s">
        <v>4</v>
      </c>
    </row>
    <row r="5" spans="1:14" x14ac:dyDescent="0.2">
      <c r="A5" s="9" t="s">
        <v>29</v>
      </c>
      <c r="B5" s="8" t="e">
        <f>#REF!</f>
        <v>#REF!</v>
      </c>
      <c r="C5" s="7">
        <v>55</v>
      </c>
      <c r="D5" s="7">
        <v>50</v>
      </c>
      <c r="E5" s="6">
        <f t="shared" ref="E5:E9" si="0">D5*100/C5</f>
        <v>90.909090909090907</v>
      </c>
      <c r="F5" s="40" t="e">
        <f>B5*D5/C5</f>
        <v>#REF!</v>
      </c>
      <c r="G5" s="31">
        <v>0</v>
      </c>
      <c r="H5" s="32">
        <v>45</v>
      </c>
      <c r="I5" s="32">
        <v>45</v>
      </c>
      <c r="J5" s="33">
        <f>I5*100/H5</f>
        <v>100</v>
      </c>
      <c r="K5" s="44">
        <f>G5*I5/H5</f>
        <v>0</v>
      </c>
      <c r="L5" s="28">
        <f>G17</f>
        <v>3386.5</v>
      </c>
      <c r="M5" s="5" t="e">
        <f>B5+G5+L5</f>
        <v>#REF!</v>
      </c>
      <c r="N5" s="26" t="e">
        <f>L5+K5+F5</f>
        <v>#REF!</v>
      </c>
    </row>
    <row r="6" spans="1:14" x14ac:dyDescent="0.2">
      <c r="A6" s="17" t="s">
        <v>30</v>
      </c>
      <c r="B6" s="18" t="e">
        <f>#REF!</f>
        <v>#REF!</v>
      </c>
      <c r="C6" s="19">
        <v>55</v>
      </c>
      <c r="D6" s="19">
        <v>50</v>
      </c>
      <c r="E6" s="6">
        <f t="shared" si="0"/>
        <v>90.909090909090907</v>
      </c>
      <c r="F6" s="40" t="e">
        <f>B6*D6/C6</f>
        <v>#REF!</v>
      </c>
      <c r="G6" s="34">
        <v>0</v>
      </c>
      <c r="H6" s="35">
        <v>45</v>
      </c>
      <c r="I6" s="35">
        <v>45</v>
      </c>
      <c r="J6" s="33">
        <f t="shared" ref="J6:J9" si="1">I6*100/H6</f>
        <v>100</v>
      </c>
      <c r="K6" s="44">
        <f t="shared" ref="K6:K9" si="2">G6*I6/H6</f>
        <v>0</v>
      </c>
      <c r="L6" s="29">
        <v>1050</v>
      </c>
      <c r="M6" s="5" t="e">
        <f t="shared" ref="M6:M8" si="3">B6+G6+L6</f>
        <v>#REF!</v>
      </c>
      <c r="N6" s="26" t="e">
        <f t="shared" ref="N6:N8" si="4">L6+K6+F6</f>
        <v>#REF!</v>
      </c>
    </row>
    <row r="7" spans="1:14" x14ac:dyDescent="0.2">
      <c r="A7" s="17" t="s">
        <v>31</v>
      </c>
      <c r="B7" s="18" t="e">
        <f>#REF!</f>
        <v>#REF!</v>
      </c>
      <c r="C7" s="19">
        <v>55</v>
      </c>
      <c r="D7" s="19">
        <v>50</v>
      </c>
      <c r="E7" s="6">
        <f t="shared" si="0"/>
        <v>90.909090909090907</v>
      </c>
      <c r="F7" s="40" t="e">
        <f t="shared" ref="F7:F9" si="5">B7*D7/C7</f>
        <v>#REF!</v>
      </c>
      <c r="G7" s="34">
        <v>1073.96</v>
      </c>
      <c r="H7" s="35">
        <v>45</v>
      </c>
      <c r="I7" s="35">
        <v>45</v>
      </c>
      <c r="J7" s="33">
        <f t="shared" si="1"/>
        <v>100</v>
      </c>
      <c r="K7" s="44">
        <f t="shared" si="2"/>
        <v>1073.96</v>
      </c>
      <c r="L7" s="29">
        <f>G19</f>
        <v>1650</v>
      </c>
      <c r="M7" s="5" t="e">
        <f t="shared" si="3"/>
        <v>#REF!</v>
      </c>
      <c r="N7" s="26" t="e">
        <f>L7+K7+F7</f>
        <v>#REF!</v>
      </c>
    </row>
    <row r="8" spans="1:14" x14ac:dyDescent="0.2">
      <c r="A8" s="17" t="s">
        <v>32</v>
      </c>
      <c r="B8" s="18" t="e">
        <f>#REF!</f>
        <v>#REF!</v>
      </c>
      <c r="C8" s="19">
        <v>55</v>
      </c>
      <c r="D8" s="19">
        <v>50</v>
      </c>
      <c r="E8" s="6">
        <f t="shared" si="0"/>
        <v>90.909090909090907</v>
      </c>
      <c r="F8" s="40" t="e">
        <f t="shared" si="5"/>
        <v>#REF!</v>
      </c>
      <c r="G8" s="34">
        <v>0</v>
      </c>
      <c r="H8" s="35">
        <v>45</v>
      </c>
      <c r="I8" s="35">
        <v>45</v>
      </c>
      <c r="J8" s="33">
        <f t="shared" si="1"/>
        <v>100</v>
      </c>
      <c r="K8" s="44">
        <f t="shared" si="2"/>
        <v>0</v>
      </c>
      <c r="L8" s="29">
        <f>G21</f>
        <v>1217</v>
      </c>
      <c r="M8" s="5" t="e">
        <f t="shared" si="3"/>
        <v>#REF!</v>
      </c>
      <c r="N8" s="26" t="e">
        <f t="shared" si="4"/>
        <v>#REF!</v>
      </c>
    </row>
    <row r="9" spans="1:14" s="63" customFormat="1" x14ac:dyDescent="0.2">
      <c r="A9" s="17" t="s">
        <v>33</v>
      </c>
      <c r="B9" s="18" t="e">
        <f>#REF!</f>
        <v>#REF!</v>
      </c>
      <c r="C9" s="19">
        <v>55</v>
      </c>
      <c r="D9" s="19">
        <v>50</v>
      </c>
      <c r="E9" s="6">
        <f t="shared" si="0"/>
        <v>90.909090909090907</v>
      </c>
      <c r="F9" s="40" t="e">
        <f t="shared" si="5"/>
        <v>#REF!</v>
      </c>
      <c r="G9" s="34">
        <v>0</v>
      </c>
      <c r="H9" s="35">
        <v>45</v>
      </c>
      <c r="I9" s="35">
        <v>45</v>
      </c>
      <c r="J9" s="68">
        <f t="shared" si="1"/>
        <v>100</v>
      </c>
      <c r="K9" s="69">
        <f t="shared" si="2"/>
        <v>0</v>
      </c>
      <c r="L9" s="29">
        <v>0</v>
      </c>
      <c r="M9" s="20">
        <v>0</v>
      </c>
      <c r="N9" s="70" t="e">
        <f>F9</f>
        <v>#REF!</v>
      </c>
    </row>
    <row r="10" spans="1:14" ht="15" thickBot="1" x14ac:dyDescent="0.25">
      <c r="A10" s="4"/>
      <c r="B10" s="38" t="e">
        <f>SUM(B5:B9)</f>
        <v>#REF!</v>
      </c>
      <c r="C10" s="3">
        <f>SUM(C5:C5)</f>
        <v>55</v>
      </c>
      <c r="D10" s="3">
        <v>0</v>
      </c>
      <c r="E10" s="3"/>
      <c r="F10" s="41" t="e">
        <f>SUM(F5:F8)</f>
        <v>#REF!</v>
      </c>
      <c r="G10" s="42">
        <f>SUM(G5:G7)</f>
        <v>1073.96</v>
      </c>
      <c r="H10" s="36"/>
      <c r="I10" s="36"/>
      <c r="J10" s="37"/>
      <c r="K10" s="45">
        <f>SUM(K5:K9)</f>
        <v>1073.96</v>
      </c>
      <c r="L10" s="46">
        <f>SUM(L5:L7)</f>
        <v>6086.5</v>
      </c>
      <c r="M10" s="2" t="e">
        <f>SUM(M5:M5)</f>
        <v>#REF!</v>
      </c>
      <c r="N10" s="24" t="e">
        <f>SUM(N5:N9)</f>
        <v>#REF!</v>
      </c>
    </row>
    <row r="12" spans="1:14" x14ac:dyDescent="0.2">
      <c r="J12" s="66"/>
      <c r="K12" s="66"/>
    </row>
    <row r="13" spans="1:14" ht="48" x14ac:dyDescent="0.2">
      <c r="B13" s="22" t="s">
        <v>3</v>
      </c>
      <c r="C13" s="22" t="s">
        <v>2</v>
      </c>
      <c r="D13" s="22" t="s">
        <v>1</v>
      </c>
      <c r="E13" s="22" t="s">
        <v>18</v>
      </c>
      <c r="F13" s="23" t="s">
        <v>25</v>
      </c>
    </row>
    <row r="14" spans="1:14" ht="24" x14ac:dyDescent="0.2">
      <c r="B14" s="82" t="s">
        <v>29</v>
      </c>
      <c r="C14" s="56" t="s">
        <v>15</v>
      </c>
      <c r="D14" s="57">
        <f>223*2</f>
        <v>446</v>
      </c>
      <c r="E14" s="58">
        <f>27*2</f>
        <v>54</v>
      </c>
      <c r="F14" s="59">
        <f t="shared" ref="F14:F19" si="6">D14-E14</f>
        <v>392</v>
      </c>
    </row>
    <row r="15" spans="1:14" x14ac:dyDescent="0.2">
      <c r="B15" s="83"/>
      <c r="C15" s="60" t="s">
        <v>24</v>
      </c>
      <c r="D15" s="57">
        <f>D14</f>
        <v>446</v>
      </c>
      <c r="E15" s="58">
        <f>E14</f>
        <v>54</v>
      </c>
      <c r="F15" s="59">
        <f t="shared" si="6"/>
        <v>392</v>
      </c>
    </row>
    <row r="16" spans="1:14" s="63" customFormat="1" ht="24" x14ac:dyDescent="0.2">
      <c r="B16" s="83"/>
      <c r="C16" s="60" t="s">
        <v>27</v>
      </c>
      <c r="D16" s="57">
        <v>1102.5</v>
      </c>
      <c r="E16" s="58">
        <v>0</v>
      </c>
      <c r="F16" s="59">
        <f>D16-E16</f>
        <v>1102.5</v>
      </c>
    </row>
    <row r="17" spans="2:9" x14ac:dyDescent="0.2">
      <c r="B17" s="84"/>
      <c r="C17" s="56" t="s">
        <v>17</v>
      </c>
      <c r="D17" s="57">
        <v>1500</v>
      </c>
      <c r="E17" s="58">
        <f>D17</f>
        <v>1500</v>
      </c>
      <c r="F17" s="59">
        <v>1500</v>
      </c>
      <c r="G17" s="66">
        <f>F14+F15+F16+F17</f>
        <v>3386.5</v>
      </c>
    </row>
    <row r="18" spans="2:9" ht="24" x14ac:dyDescent="0.2">
      <c r="B18" s="73" t="s">
        <v>31</v>
      </c>
      <c r="C18" s="12" t="s">
        <v>28</v>
      </c>
      <c r="D18" s="13">
        <f>2*271</f>
        <v>542</v>
      </c>
      <c r="E18" s="14">
        <f>2*34</f>
        <v>68</v>
      </c>
      <c r="F18" s="61">
        <f t="shared" si="6"/>
        <v>474</v>
      </c>
    </row>
    <row r="19" spans="2:9" ht="24" x14ac:dyDescent="0.2">
      <c r="B19" s="74"/>
      <c r="C19" s="12" t="s">
        <v>27</v>
      </c>
      <c r="D19" s="15">
        <v>1176</v>
      </c>
      <c r="E19" s="14">
        <v>0</v>
      </c>
      <c r="F19" s="62">
        <f t="shared" si="6"/>
        <v>1176</v>
      </c>
      <c r="G19" s="66">
        <f>F18+F19</f>
        <v>1650</v>
      </c>
    </row>
    <row r="20" spans="2:9" ht="36" x14ac:dyDescent="0.2">
      <c r="B20" s="78" t="s">
        <v>32</v>
      </c>
      <c r="C20" s="52" t="s">
        <v>26</v>
      </c>
      <c r="D20" s="53">
        <f>138*3</f>
        <v>414</v>
      </c>
      <c r="E20" s="54">
        <f>10*3</f>
        <v>30</v>
      </c>
      <c r="F20" s="55">
        <f>D20-E20</f>
        <v>384</v>
      </c>
    </row>
    <row r="21" spans="2:9" ht="24" x14ac:dyDescent="0.2">
      <c r="B21" s="79"/>
      <c r="C21" s="52" t="s">
        <v>27</v>
      </c>
      <c r="D21" s="53">
        <v>833</v>
      </c>
      <c r="E21" s="54">
        <v>0</v>
      </c>
      <c r="F21" s="55">
        <f t="shared" ref="F21:F23" si="7">D21-E21</f>
        <v>833</v>
      </c>
      <c r="G21" s="67">
        <f>F20+F21</f>
        <v>1217</v>
      </c>
    </row>
    <row r="22" spans="2:9" ht="24" x14ac:dyDescent="0.2">
      <c r="B22" s="80" t="s">
        <v>34</v>
      </c>
      <c r="C22" s="48" t="s">
        <v>16</v>
      </c>
      <c r="D22" s="49" t="e">
        <f>#REF!</f>
        <v>#REF!</v>
      </c>
      <c r="E22" s="50">
        <v>0</v>
      </c>
      <c r="F22" s="51" t="e">
        <f t="shared" si="7"/>
        <v>#REF!</v>
      </c>
    </row>
    <row r="23" spans="2:9" ht="15" x14ac:dyDescent="0.2">
      <c r="B23" s="81"/>
      <c r="C23" s="48" t="s">
        <v>19</v>
      </c>
      <c r="D23" s="49">
        <v>1050</v>
      </c>
      <c r="E23" s="50">
        <v>0</v>
      </c>
      <c r="F23" s="51">
        <f t="shared" si="7"/>
        <v>1050</v>
      </c>
      <c r="G23">
        <v>1050</v>
      </c>
      <c r="I23" s="64">
        <v>25202.77</v>
      </c>
    </row>
    <row r="24" spans="2:9" x14ac:dyDescent="0.2">
      <c r="B24" s="75" t="s">
        <v>0</v>
      </c>
      <c r="C24" s="76"/>
      <c r="D24" s="77"/>
      <c r="E24" s="16">
        <f>E14+E15+E17+E18+E19+E20+E21+E22+E23</f>
        <v>1706</v>
      </c>
      <c r="F24" s="21" t="e">
        <f>SUM(F14:F23)</f>
        <v>#REF!</v>
      </c>
      <c r="I24" s="65" t="e">
        <f>I23-F24</f>
        <v>#REF!</v>
      </c>
    </row>
  </sheetData>
  <mergeCells count="7">
    <mergeCell ref="B24:D24"/>
    <mergeCell ref="A1:N1"/>
    <mergeCell ref="A2:N2"/>
    <mergeCell ref="B14:B17"/>
    <mergeCell ref="B18:B19"/>
    <mergeCell ref="B20:B21"/>
    <mergeCell ref="B22:B2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liquidazione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Modafferi</dc:creator>
  <cp:lastModifiedBy>Zanardini, Francesca</cp:lastModifiedBy>
  <cp:lastPrinted>2025-05-19T11:41:33Z</cp:lastPrinted>
  <dcterms:created xsi:type="dcterms:W3CDTF">2020-03-05T13:50:48Z</dcterms:created>
  <dcterms:modified xsi:type="dcterms:W3CDTF">2025-05-19T11:42:49Z</dcterms:modified>
</cp:coreProperties>
</file>