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D163C5F7-CC1F-4FAA-8F3E-06E6D50A88DE}" xr6:coauthVersionLast="47" xr6:coauthVersionMax="47" xr10:uidLastSave="{00000000-0000-0000-0000-000000000000}"/>
  <bookViews>
    <workbookView xWindow="-120" yWindow="-120" windowWidth="29040" windowHeight="15840" xr2:uid="{A2AD2F33-EF3C-4A8A-9A7F-C09664D602B3}"/>
  </bookViews>
  <sheets>
    <sheet name="Entrate_Bilancio_2021" sheetId="1" r:id="rId1"/>
    <sheet name="Entrate_Bilancio_2022" sheetId="2" r:id="rId2"/>
    <sheet name="Entrate_Bilancio_2023" sheetId="3" r:id="rId3"/>
    <sheet name="Entrate_Rendiconto_Anno0" sheetId="4" state="hidden" r:id="rId4"/>
    <sheet name="Spese_Bilancio_2021" sheetId="5" r:id="rId5"/>
    <sheet name="Spese_Bilancio_2022" sheetId="6" r:id="rId6"/>
    <sheet name="Spese_Bilancio_2023" sheetId="7" r:id="rId7"/>
    <sheet name="Spese_Rendiconto_Anno0" sheetId="8" state="hidden" r:id="rId8"/>
  </sheets>
  <definedNames>
    <definedName name="_xlnm.Print_Area" localSheetId="0">Entrate_Bilancio_2021!$B$1:$E$58</definedName>
    <definedName name="_xlnm.Print_Area" localSheetId="1">Entrate_Bilancio_2022!$B$1:$E$58</definedName>
    <definedName name="_xlnm.Print_Area" localSheetId="2">Entrate_Bilancio_2023!$B$1:$E$58</definedName>
    <definedName name="_xlnm.Print_Area" localSheetId="3">Entrate_Rendiconto_Anno0!$B$1:$E$59</definedName>
    <definedName name="_xlnm.Print_Area" localSheetId="4">Spese_Bilancio_2021!$B$1:$BX$53</definedName>
    <definedName name="_xlnm.Print_Area" localSheetId="5">Spese_Bilancio_2022!$B$1:$BX$53</definedName>
    <definedName name="_xlnm.Print_Area" localSheetId="6">Spese_Bilancio_2023!$B$1:$BX$53</definedName>
    <definedName name="_xlnm.Print_Area" localSheetId="7">Spese_Rendiconto_Anno0!$B$1:$BX$54</definedName>
    <definedName name="_xlnm.Print_Titles" localSheetId="4">Spese_Bilancio_2021!$B:$C</definedName>
    <definedName name="_xlnm.Print_Titles" localSheetId="5">Spese_Bilancio_2022!$B:$C</definedName>
    <definedName name="_xlnm.Print_Titles" localSheetId="6">Spese_Bilancio_2023!$B:$C</definedName>
    <definedName name="_xlnm.Print_Titles" localSheetId="7">Spese_Rendiconto_Anno0!$B:$C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E57" i="1"/>
  <c r="D58" i="1"/>
  <c r="E58" i="1"/>
  <c r="D16" i="2"/>
  <c r="E16" i="2"/>
  <c r="D23" i="2"/>
  <c r="E23" i="2"/>
  <c r="E57" i="2" s="1"/>
  <c r="E58" i="2" s="1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E16" i="3"/>
  <c r="D23" i="3"/>
  <c r="D57" i="3" s="1"/>
  <c r="D58" i="3" s="1"/>
  <c r="E23" i="3"/>
  <c r="E57" i="3" s="1"/>
  <c r="E58" i="3" s="1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E16" i="4"/>
  <c r="D23" i="4"/>
  <c r="E23" i="4"/>
  <c r="E57" i="4" s="1"/>
  <c r="E58" i="4" s="1"/>
  <c r="D30" i="4"/>
  <c r="E30" i="4"/>
  <c r="D37" i="4"/>
  <c r="E37" i="4"/>
  <c r="D43" i="4"/>
  <c r="E43" i="4"/>
  <c r="D49" i="4"/>
  <c r="E49" i="4"/>
  <c r="D52" i="4"/>
  <c r="E52" i="4"/>
  <c r="D56" i="4"/>
  <c r="E56" i="4"/>
  <c r="D57" i="4"/>
  <c r="D58" i="4" s="1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W20" i="5"/>
  <c r="BV23" i="5"/>
  <c r="BW23" i="5"/>
  <c r="BX23" i="5"/>
  <c r="BV24" i="5"/>
  <c r="BW24" i="5"/>
  <c r="BX24" i="5"/>
  <c r="BV25" i="5"/>
  <c r="BV28" i="5" s="1"/>
  <c r="BW25" i="5"/>
  <c r="BX25" i="5"/>
  <c r="BV26" i="5"/>
  <c r="BW26" i="5"/>
  <c r="BX26" i="5"/>
  <c r="BV27" i="5"/>
  <c r="BW27" i="5"/>
  <c r="BX27" i="5"/>
  <c r="D28" i="5"/>
  <c r="E28" i="5"/>
  <c r="F28" i="5"/>
  <c r="G28" i="5"/>
  <c r="G53" i="5" s="1"/>
  <c r="H28" i="5"/>
  <c r="I28" i="5"/>
  <c r="J28" i="5"/>
  <c r="K28" i="5"/>
  <c r="K53" i="5" s="1"/>
  <c r="L28" i="5"/>
  <c r="M28" i="5"/>
  <c r="N28" i="5"/>
  <c r="O28" i="5"/>
  <c r="O53" i="5" s="1"/>
  <c r="P28" i="5"/>
  <c r="Q28" i="5"/>
  <c r="R28" i="5"/>
  <c r="S28" i="5"/>
  <c r="S53" i="5" s="1"/>
  <c r="T28" i="5"/>
  <c r="U28" i="5"/>
  <c r="V28" i="5"/>
  <c r="W28" i="5"/>
  <c r="W53" i="5" s="1"/>
  <c r="X28" i="5"/>
  <c r="Y28" i="5"/>
  <c r="Z28" i="5"/>
  <c r="AA28" i="5"/>
  <c r="AA53" i="5" s="1"/>
  <c r="AB28" i="5"/>
  <c r="AC28" i="5"/>
  <c r="AD28" i="5"/>
  <c r="AE28" i="5"/>
  <c r="AE53" i="5" s="1"/>
  <c r="AF28" i="5"/>
  <c r="AG28" i="5"/>
  <c r="AH28" i="5"/>
  <c r="AI28" i="5"/>
  <c r="AI53" i="5" s="1"/>
  <c r="AJ28" i="5"/>
  <c r="AK28" i="5"/>
  <c r="AL28" i="5"/>
  <c r="AM28" i="5"/>
  <c r="AM53" i="5" s="1"/>
  <c r="AN28" i="5"/>
  <c r="AO28" i="5"/>
  <c r="AP28" i="5"/>
  <c r="AQ28" i="5"/>
  <c r="AQ53" i="5" s="1"/>
  <c r="AR28" i="5"/>
  <c r="AS28" i="5"/>
  <c r="AT28" i="5"/>
  <c r="AU28" i="5"/>
  <c r="AU53" i="5" s="1"/>
  <c r="AV28" i="5"/>
  <c r="AW28" i="5"/>
  <c r="AX28" i="5"/>
  <c r="AY28" i="5"/>
  <c r="AY53" i="5" s="1"/>
  <c r="AZ28" i="5"/>
  <c r="BA28" i="5"/>
  <c r="BB28" i="5"/>
  <c r="BC28" i="5"/>
  <c r="BC53" i="5" s="1"/>
  <c r="BD28" i="5"/>
  <c r="BE28" i="5"/>
  <c r="BF28" i="5"/>
  <c r="BG28" i="5"/>
  <c r="BG53" i="5" s="1"/>
  <c r="BH28" i="5"/>
  <c r="BI28" i="5"/>
  <c r="BJ28" i="5"/>
  <c r="BK28" i="5"/>
  <c r="BK53" i="5" s="1"/>
  <c r="BL28" i="5"/>
  <c r="BM28" i="5"/>
  <c r="BN28" i="5"/>
  <c r="BO28" i="5"/>
  <c r="BO53" i="5" s="1"/>
  <c r="BP28" i="5"/>
  <c r="BQ28" i="5"/>
  <c r="BR28" i="5"/>
  <c r="BS28" i="5"/>
  <c r="BS53" i="5" s="1"/>
  <c r="BT28" i="5"/>
  <c r="BV31" i="5"/>
  <c r="BW31" i="5"/>
  <c r="BW35" i="5" s="1"/>
  <c r="BX31" i="5"/>
  <c r="BV32" i="5"/>
  <c r="BW32" i="5"/>
  <c r="BX32" i="5"/>
  <c r="BX35" i="5" s="1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5" i="5"/>
  <c r="BV38" i="5"/>
  <c r="BW38" i="5"/>
  <c r="BW42" i="5" s="1"/>
  <c r="BX38" i="5"/>
  <c r="BV39" i="5"/>
  <c r="BW39" i="5"/>
  <c r="BX39" i="5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2" i="5"/>
  <c r="BX42" i="5"/>
  <c r="BV45" i="5"/>
  <c r="BW45" i="5"/>
  <c r="BX45" i="5"/>
  <c r="D46" i="5"/>
  <c r="E46" i="5"/>
  <c r="F46" i="5"/>
  <c r="G46" i="5"/>
  <c r="H46" i="5"/>
  <c r="I46" i="5"/>
  <c r="J46" i="5"/>
  <c r="K46" i="5"/>
  <c r="L46" i="5"/>
  <c r="L53" i="5" s="1"/>
  <c r="M46" i="5"/>
  <c r="N46" i="5"/>
  <c r="O46" i="5"/>
  <c r="P46" i="5"/>
  <c r="Q46" i="5"/>
  <c r="R46" i="5"/>
  <c r="S46" i="5"/>
  <c r="T46" i="5"/>
  <c r="T53" i="5" s="1"/>
  <c r="U46" i="5"/>
  <c r="V46" i="5"/>
  <c r="W46" i="5"/>
  <c r="X46" i="5"/>
  <c r="Y46" i="5"/>
  <c r="Z46" i="5"/>
  <c r="AA46" i="5"/>
  <c r="AB46" i="5"/>
  <c r="AB53" i="5" s="1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R53" i="5" s="1"/>
  <c r="AS46" i="5"/>
  <c r="AT46" i="5"/>
  <c r="AU46" i="5"/>
  <c r="AV46" i="5"/>
  <c r="AW46" i="5"/>
  <c r="AX46" i="5"/>
  <c r="AY46" i="5"/>
  <c r="AZ46" i="5"/>
  <c r="AZ53" i="5" s="1"/>
  <c r="BA46" i="5"/>
  <c r="BB46" i="5"/>
  <c r="BC46" i="5"/>
  <c r="BD46" i="5"/>
  <c r="BE46" i="5"/>
  <c r="BF46" i="5"/>
  <c r="BG46" i="5"/>
  <c r="BH46" i="5"/>
  <c r="BH53" i="5" s="1"/>
  <c r="BI46" i="5"/>
  <c r="BJ46" i="5"/>
  <c r="BK46" i="5"/>
  <c r="BL46" i="5"/>
  <c r="BM46" i="5"/>
  <c r="BN46" i="5"/>
  <c r="BO46" i="5"/>
  <c r="BP46" i="5"/>
  <c r="BQ46" i="5"/>
  <c r="BR46" i="5"/>
  <c r="BS46" i="5"/>
  <c r="BT46" i="5"/>
  <c r="BV46" i="5"/>
  <c r="BW46" i="5"/>
  <c r="BX46" i="5"/>
  <c r="BV49" i="5"/>
  <c r="BV51" i="5" s="1"/>
  <c r="BW49" i="5"/>
  <c r="BX49" i="5"/>
  <c r="BX51" i="5" s="1"/>
  <c r="BV50" i="5"/>
  <c r="BW50" i="5"/>
  <c r="BW51" i="5" s="1"/>
  <c r="BX50" i="5"/>
  <c r="D51" i="5"/>
  <c r="E51" i="5"/>
  <c r="F51" i="5"/>
  <c r="F53" i="5" s="1"/>
  <c r="G51" i="5"/>
  <c r="H51" i="5"/>
  <c r="I51" i="5"/>
  <c r="J51" i="5"/>
  <c r="J53" i="5" s="1"/>
  <c r="K51" i="5"/>
  <c r="L51" i="5"/>
  <c r="M51" i="5"/>
  <c r="N51" i="5"/>
  <c r="N53" i="5" s="1"/>
  <c r="O51" i="5"/>
  <c r="P51" i="5"/>
  <c r="Q51" i="5"/>
  <c r="R51" i="5"/>
  <c r="S51" i="5"/>
  <c r="T51" i="5"/>
  <c r="U51" i="5"/>
  <c r="V51" i="5"/>
  <c r="V53" i="5" s="1"/>
  <c r="W51" i="5"/>
  <c r="X51" i="5"/>
  <c r="Y51" i="5"/>
  <c r="Z51" i="5"/>
  <c r="Z53" i="5" s="1"/>
  <c r="AA51" i="5"/>
  <c r="AB51" i="5"/>
  <c r="AC51" i="5"/>
  <c r="AD51" i="5"/>
  <c r="AD53" i="5" s="1"/>
  <c r="AE51" i="5"/>
  <c r="AF51" i="5"/>
  <c r="AG51" i="5"/>
  <c r="AH51" i="5"/>
  <c r="AH53" i="5" s="1"/>
  <c r="AI51" i="5"/>
  <c r="AJ51" i="5"/>
  <c r="AK51" i="5"/>
  <c r="AL51" i="5"/>
  <c r="AL53" i="5" s="1"/>
  <c r="AM51" i="5"/>
  <c r="AN51" i="5"/>
  <c r="AO51" i="5"/>
  <c r="AP51" i="5"/>
  <c r="AP53" i="5" s="1"/>
  <c r="AQ51" i="5"/>
  <c r="AR51" i="5"/>
  <c r="AS51" i="5"/>
  <c r="AT51" i="5"/>
  <c r="AT53" i="5" s="1"/>
  <c r="AU51" i="5"/>
  <c r="AV51" i="5"/>
  <c r="AW51" i="5"/>
  <c r="AX51" i="5"/>
  <c r="AY51" i="5"/>
  <c r="AZ51" i="5"/>
  <c r="BA51" i="5"/>
  <c r="BB51" i="5"/>
  <c r="BB53" i="5" s="1"/>
  <c r="BC51" i="5"/>
  <c r="BD51" i="5"/>
  <c r="BE51" i="5"/>
  <c r="BF51" i="5"/>
  <c r="BF53" i="5" s="1"/>
  <c r="BG51" i="5"/>
  <c r="BH51" i="5"/>
  <c r="BI51" i="5"/>
  <c r="BJ51" i="5"/>
  <c r="BJ53" i="5" s="1"/>
  <c r="BK51" i="5"/>
  <c r="BL51" i="5"/>
  <c r="BM51" i="5"/>
  <c r="BN51" i="5"/>
  <c r="BN53" i="5" s="1"/>
  <c r="BO51" i="5"/>
  <c r="BP51" i="5"/>
  <c r="BQ51" i="5"/>
  <c r="BR51" i="5"/>
  <c r="BR53" i="5" s="1"/>
  <c r="BS51" i="5"/>
  <c r="BT51" i="5"/>
  <c r="D53" i="5"/>
  <c r="R53" i="5"/>
  <c r="AJ53" i="5"/>
  <c r="AX53" i="5"/>
  <c r="BP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N53" i="6" s="1"/>
  <c r="O20" i="6"/>
  <c r="P20" i="6"/>
  <c r="Q20" i="6"/>
  <c r="R20" i="6"/>
  <c r="R53" i="6" s="1"/>
  <c r="S20" i="6"/>
  <c r="T20" i="6"/>
  <c r="U20" i="6"/>
  <c r="V20" i="6"/>
  <c r="V53" i="6" s="1"/>
  <c r="W20" i="6"/>
  <c r="X20" i="6"/>
  <c r="Y20" i="6"/>
  <c r="Z20" i="6"/>
  <c r="Z53" i="6" s="1"/>
  <c r="AA20" i="6"/>
  <c r="AB20" i="6"/>
  <c r="AC20" i="6"/>
  <c r="AD20" i="6"/>
  <c r="AD53" i="6" s="1"/>
  <c r="AE20" i="6"/>
  <c r="AF20" i="6"/>
  <c r="AG20" i="6"/>
  <c r="AH20" i="6"/>
  <c r="AH53" i="6" s="1"/>
  <c r="AI20" i="6"/>
  <c r="AJ20" i="6"/>
  <c r="AK20" i="6"/>
  <c r="AL20" i="6"/>
  <c r="AL53" i="6" s="1"/>
  <c r="AM20" i="6"/>
  <c r="AN20" i="6"/>
  <c r="AO20" i="6"/>
  <c r="AP20" i="6"/>
  <c r="AQ20" i="6"/>
  <c r="AR20" i="6"/>
  <c r="AS20" i="6"/>
  <c r="AT20" i="6"/>
  <c r="AT53" i="6" s="1"/>
  <c r="AU20" i="6"/>
  <c r="AV20" i="6"/>
  <c r="AW20" i="6"/>
  <c r="AX20" i="6"/>
  <c r="AX53" i="6" s="1"/>
  <c r="AY20" i="6"/>
  <c r="AZ20" i="6"/>
  <c r="BA20" i="6"/>
  <c r="BB20" i="6"/>
  <c r="BB53" i="6" s="1"/>
  <c r="BC20" i="6"/>
  <c r="BD20" i="6"/>
  <c r="BE20" i="6"/>
  <c r="BF20" i="6"/>
  <c r="BF53" i="6" s="1"/>
  <c r="BG20" i="6"/>
  <c r="BH20" i="6"/>
  <c r="BI20" i="6"/>
  <c r="BJ20" i="6"/>
  <c r="BJ53" i="6" s="1"/>
  <c r="BK20" i="6"/>
  <c r="BL20" i="6"/>
  <c r="BM20" i="6"/>
  <c r="BN20" i="6"/>
  <c r="BN53" i="6" s="1"/>
  <c r="BO20" i="6"/>
  <c r="BP20" i="6"/>
  <c r="BQ20" i="6"/>
  <c r="BR20" i="6"/>
  <c r="BS20" i="6"/>
  <c r="BT20" i="6"/>
  <c r="BV23" i="6"/>
  <c r="BW23" i="6"/>
  <c r="BX23" i="6"/>
  <c r="BV24" i="6"/>
  <c r="BW24" i="6"/>
  <c r="BW28" i="6" s="1"/>
  <c r="BX24" i="6"/>
  <c r="BV25" i="6"/>
  <c r="BW25" i="6"/>
  <c r="BX25" i="6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V28" i="6"/>
  <c r="BX28" i="6"/>
  <c r="BV31" i="6"/>
  <c r="BW31" i="6"/>
  <c r="BX31" i="6"/>
  <c r="BV32" i="6"/>
  <c r="BV35" i="6" s="1"/>
  <c r="BW32" i="6"/>
  <c r="BX32" i="6"/>
  <c r="BV33" i="6"/>
  <c r="BW33" i="6"/>
  <c r="BX33" i="6"/>
  <c r="BV34" i="6"/>
  <c r="BW34" i="6"/>
  <c r="BX34" i="6"/>
  <c r="BX35" i="6" s="1"/>
  <c r="D35" i="6"/>
  <c r="E35" i="6"/>
  <c r="F35" i="6"/>
  <c r="G35" i="6"/>
  <c r="G53" i="6" s="1"/>
  <c r="H35" i="6"/>
  <c r="I35" i="6"/>
  <c r="J35" i="6"/>
  <c r="K35" i="6"/>
  <c r="K53" i="6" s="1"/>
  <c r="L35" i="6"/>
  <c r="M35" i="6"/>
  <c r="N35" i="6"/>
  <c r="O35" i="6"/>
  <c r="O53" i="6" s="1"/>
  <c r="P35" i="6"/>
  <c r="Q35" i="6"/>
  <c r="R35" i="6"/>
  <c r="S35" i="6"/>
  <c r="T35" i="6"/>
  <c r="U35" i="6"/>
  <c r="V35" i="6"/>
  <c r="W35" i="6"/>
  <c r="W53" i="6" s="1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M53" i="6" s="1"/>
  <c r="AN35" i="6"/>
  <c r="AO35" i="6"/>
  <c r="AP35" i="6"/>
  <c r="AQ35" i="6"/>
  <c r="AQ53" i="6" s="1"/>
  <c r="AR35" i="6"/>
  <c r="AS35" i="6"/>
  <c r="AT35" i="6"/>
  <c r="AU35" i="6"/>
  <c r="AU53" i="6" s="1"/>
  <c r="AV35" i="6"/>
  <c r="AW35" i="6"/>
  <c r="AX35" i="6"/>
  <c r="AY35" i="6"/>
  <c r="AZ35" i="6"/>
  <c r="BA35" i="6"/>
  <c r="BB35" i="6"/>
  <c r="BC35" i="6"/>
  <c r="BC53" i="6" s="1"/>
  <c r="BD35" i="6"/>
  <c r="BE35" i="6"/>
  <c r="BF35" i="6"/>
  <c r="BG35" i="6"/>
  <c r="BG53" i="6" s="1"/>
  <c r="BH35" i="6"/>
  <c r="BI35" i="6"/>
  <c r="BJ35" i="6"/>
  <c r="BK35" i="6"/>
  <c r="BL35" i="6"/>
  <c r="BM35" i="6"/>
  <c r="BN35" i="6"/>
  <c r="BO35" i="6"/>
  <c r="BP35" i="6"/>
  <c r="BQ35" i="6"/>
  <c r="BR35" i="6"/>
  <c r="BS35" i="6"/>
  <c r="BS53" i="6" s="1"/>
  <c r="BT35" i="6"/>
  <c r="BV38" i="6"/>
  <c r="BV42" i="6" s="1"/>
  <c r="BW38" i="6"/>
  <c r="BX38" i="6"/>
  <c r="BV39" i="6"/>
  <c r="BW39" i="6"/>
  <c r="BX39" i="6"/>
  <c r="BV40" i="6"/>
  <c r="BW40" i="6"/>
  <c r="BX40" i="6"/>
  <c r="BV41" i="6"/>
  <c r="BW41" i="6"/>
  <c r="BX41" i="6"/>
  <c r="D42" i="6"/>
  <c r="D53" i="6" s="1"/>
  <c r="E42" i="6"/>
  <c r="F42" i="6"/>
  <c r="G42" i="6"/>
  <c r="H42" i="6"/>
  <c r="I42" i="6"/>
  <c r="J42" i="6"/>
  <c r="K42" i="6"/>
  <c r="L42" i="6"/>
  <c r="L53" i="6" s="1"/>
  <c r="M42" i="6"/>
  <c r="N42" i="6"/>
  <c r="O42" i="6"/>
  <c r="P42" i="6"/>
  <c r="P53" i="6" s="1"/>
  <c r="Q42" i="6"/>
  <c r="R42" i="6"/>
  <c r="S42" i="6"/>
  <c r="T42" i="6"/>
  <c r="T53" i="6" s="1"/>
  <c r="U42" i="6"/>
  <c r="V42" i="6"/>
  <c r="W42" i="6"/>
  <c r="X42" i="6"/>
  <c r="Y42" i="6"/>
  <c r="Z42" i="6"/>
  <c r="AA42" i="6"/>
  <c r="AB42" i="6"/>
  <c r="AB53" i="6" s="1"/>
  <c r="AC42" i="6"/>
  <c r="AD42" i="6"/>
  <c r="AE42" i="6"/>
  <c r="AF42" i="6"/>
  <c r="AF53" i="6" s="1"/>
  <c r="AG42" i="6"/>
  <c r="AH42" i="6"/>
  <c r="AI42" i="6"/>
  <c r="AJ42" i="6"/>
  <c r="AJ53" i="6" s="1"/>
  <c r="AK42" i="6"/>
  <c r="AL42" i="6"/>
  <c r="AM42" i="6"/>
  <c r="AN42" i="6"/>
  <c r="AO42" i="6"/>
  <c r="AP42" i="6"/>
  <c r="AQ42" i="6"/>
  <c r="AR42" i="6"/>
  <c r="AR53" i="6" s="1"/>
  <c r="AS42" i="6"/>
  <c r="AT42" i="6"/>
  <c r="AU42" i="6"/>
  <c r="AV42" i="6"/>
  <c r="AV53" i="6" s="1"/>
  <c r="AW42" i="6"/>
  <c r="AX42" i="6"/>
  <c r="AY42" i="6"/>
  <c r="AZ42" i="6"/>
  <c r="BA42" i="6"/>
  <c r="BB42" i="6"/>
  <c r="BC42" i="6"/>
  <c r="BD42" i="6"/>
  <c r="BE42" i="6"/>
  <c r="BF42" i="6"/>
  <c r="BG42" i="6"/>
  <c r="BH42" i="6"/>
  <c r="BH53" i="6" s="1"/>
  <c r="BI42" i="6"/>
  <c r="BJ42" i="6"/>
  <c r="BK42" i="6"/>
  <c r="BL42" i="6"/>
  <c r="BL53" i="6" s="1"/>
  <c r="BM42" i="6"/>
  <c r="BN42" i="6"/>
  <c r="BO42" i="6"/>
  <c r="BP42" i="6"/>
  <c r="BP53" i="6" s="1"/>
  <c r="BQ42" i="6"/>
  <c r="BR42" i="6"/>
  <c r="BS42" i="6"/>
  <c r="BT42" i="6"/>
  <c r="BV45" i="6"/>
  <c r="BW45" i="6"/>
  <c r="BX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V51" i="6" s="1"/>
  <c r="BW49" i="6"/>
  <c r="BW51" i="6" s="1"/>
  <c r="BX49" i="6"/>
  <c r="BV50" i="6"/>
  <c r="BW50" i="6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F53" i="6"/>
  <c r="J53" i="6"/>
  <c r="AA53" i="6"/>
  <c r="AE53" i="6"/>
  <c r="AP53" i="6"/>
  <c r="AZ53" i="6"/>
  <c r="BK53" i="6"/>
  <c r="BR53" i="6"/>
  <c r="BU53" i="6"/>
  <c r="BV8" i="7"/>
  <c r="BV10" i="7"/>
  <c r="BW10" i="7"/>
  <c r="BX10" i="7"/>
  <c r="BV11" i="7"/>
  <c r="BW11" i="7"/>
  <c r="BX11" i="7"/>
  <c r="BV12" i="7"/>
  <c r="BW12" i="7"/>
  <c r="BX12" i="7"/>
  <c r="BX20" i="7" s="1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F53" i="7" s="1"/>
  <c r="G20" i="7"/>
  <c r="H20" i="7"/>
  <c r="I20" i="7"/>
  <c r="J20" i="7"/>
  <c r="J53" i="7" s="1"/>
  <c r="K20" i="7"/>
  <c r="K53" i="7" s="1"/>
  <c r="L20" i="7"/>
  <c r="M20" i="7"/>
  <c r="N20" i="7"/>
  <c r="O20" i="7"/>
  <c r="P20" i="7"/>
  <c r="Q20" i="7"/>
  <c r="R20" i="7"/>
  <c r="R53" i="7" s="1"/>
  <c r="S20" i="7"/>
  <c r="T20" i="7"/>
  <c r="U20" i="7"/>
  <c r="V20" i="7"/>
  <c r="V53" i="7" s="1"/>
  <c r="W20" i="7"/>
  <c r="X20" i="7"/>
  <c r="Y20" i="7"/>
  <c r="Z20" i="7"/>
  <c r="Z53" i="7" s="1"/>
  <c r="AA20" i="7"/>
  <c r="AA53" i="7" s="1"/>
  <c r="AB20" i="7"/>
  <c r="AC20" i="7"/>
  <c r="AD20" i="7"/>
  <c r="AD53" i="7" s="1"/>
  <c r="AE20" i="7"/>
  <c r="AF20" i="7"/>
  <c r="AG20" i="7"/>
  <c r="AH20" i="7"/>
  <c r="AI20" i="7"/>
  <c r="AJ20" i="7"/>
  <c r="AK20" i="7"/>
  <c r="AL20" i="7"/>
  <c r="AL53" i="7" s="1"/>
  <c r="AM20" i="7"/>
  <c r="AN20" i="7"/>
  <c r="AO20" i="7"/>
  <c r="AP20" i="7"/>
  <c r="AP53" i="7" s="1"/>
  <c r="AQ20" i="7"/>
  <c r="AQ53" i="7" s="1"/>
  <c r="AR20" i="7"/>
  <c r="AS20" i="7"/>
  <c r="AT20" i="7"/>
  <c r="AU20" i="7"/>
  <c r="AV20" i="7"/>
  <c r="AW20" i="7"/>
  <c r="AX20" i="7"/>
  <c r="AX53" i="7" s="1"/>
  <c r="AY20" i="7"/>
  <c r="AZ20" i="7"/>
  <c r="BA20" i="7"/>
  <c r="BB20" i="7"/>
  <c r="BB53" i="7" s="1"/>
  <c r="BC20" i="7"/>
  <c r="BD20" i="7"/>
  <c r="BE20" i="7"/>
  <c r="BF20" i="7"/>
  <c r="BF53" i="7" s="1"/>
  <c r="BG20" i="7"/>
  <c r="BG53" i="7" s="1"/>
  <c r="BH20" i="7"/>
  <c r="BI20" i="7"/>
  <c r="BJ20" i="7"/>
  <c r="BJ53" i="7" s="1"/>
  <c r="BK20" i="7"/>
  <c r="BL20" i="7"/>
  <c r="BM20" i="7"/>
  <c r="BN20" i="7"/>
  <c r="BO20" i="7"/>
  <c r="BP20" i="7"/>
  <c r="BQ20" i="7"/>
  <c r="BR20" i="7"/>
  <c r="BR53" i="7" s="1"/>
  <c r="BS20" i="7"/>
  <c r="BT20" i="7"/>
  <c r="BV23" i="7"/>
  <c r="BW23" i="7"/>
  <c r="BX23" i="7"/>
  <c r="BV24" i="7"/>
  <c r="BV28" i="7" s="1"/>
  <c r="BW24" i="7"/>
  <c r="BX24" i="7"/>
  <c r="BV25" i="7"/>
  <c r="BW25" i="7"/>
  <c r="BX25" i="7"/>
  <c r="BV26" i="7"/>
  <c r="BW26" i="7"/>
  <c r="BX26" i="7"/>
  <c r="BV27" i="7"/>
  <c r="BW27" i="7"/>
  <c r="BX27" i="7"/>
  <c r="D28" i="7"/>
  <c r="E28" i="7"/>
  <c r="F28" i="7"/>
  <c r="G28" i="7"/>
  <c r="G53" i="7" s="1"/>
  <c r="H28" i="7"/>
  <c r="I28" i="7"/>
  <c r="J28" i="7"/>
  <c r="K28" i="7"/>
  <c r="L28" i="7"/>
  <c r="M28" i="7"/>
  <c r="N28" i="7"/>
  <c r="O28" i="7"/>
  <c r="O53" i="7" s="1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E53" i="7" s="1"/>
  <c r="AF28" i="7"/>
  <c r="AG28" i="7"/>
  <c r="AH28" i="7"/>
  <c r="AI28" i="7"/>
  <c r="AJ28" i="7"/>
  <c r="AK28" i="7"/>
  <c r="AL28" i="7"/>
  <c r="AM28" i="7"/>
  <c r="AM53" i="7" s="1"/>
  <c r="AN28" i="7"/>
  <c r="AO28" i="7"/>
  <c r="AP28" i="7"/>
  <c r="AQ28" i="7"/>
  <c r="AR28" i="7"/>
  <c r="AS28" i="7"/>
  <c r="AT28" i="7"/>
  <c r="AU28" i="7"/>
  <c r="AU53" i="7" s="1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K53" i="7" s="1"/>
  <c r="BL28" i="7"/>
  <c r="BM28" i="7"/>
  <c r="BN28" i="7"/>
  <c r="BO28" i="7"/>
  <c r="BP28" i="7"/>
  <c r="BQ28" i="7"/>
  <c r="BR28" i="7"/>
  <c r="BS28" i="7"/>
  <c r="BS53" i="7" s="1"/>
  <c r="BT28" i="7"/>
  <c r="BV31" i="7"/>
  <c r="BV35" i="7" s="1"/>
  <c r="BW31" i="7"/>
  <c r="BX31" i="7"/>
  <c r="BV32" i="7"/>
  <c r="BW32" i="7"/>
  <c r="BX32" i="7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R53" i="7" s="1"/>
  <c r="AS35" i="7"/>
  <c r="AT35" i="7"/>
  <c r="AU35" i="7"/>
  <c r="AV35" i="7"/>
  <c r="AW35" i="7"/>
  <c r="AX35" i="7"/>
  <c r="AY35" i="7"/>
  <c r="AZ35" i="7"/>
  <c r="BA35" i="7"/>
  <c r="BB35" i="7"/>
  <c r="BC35" i="7"/>
  <c r="BD35" i="7"/>
  <c r="BD53" i="7" s="1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8" i="7"/>
  <c r="BW38" i="7"/>
  <c r="BW42" i="7" s="1"/>
  <c r="BX38" i="7"/>
  <c r="BV39" i="7"/>
  <c r="BW39" i="7"/>
  <c r="BX39" i="7"/>
  <c r="BX42" i="7" s="1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2" i="7"/>
  <c r="BV45" i="7"/>
  <c r="BW45" i="7"/>
  <c r="BX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V46" i="7"/>
  <c r="BW46" i="7"/>
  <c r="BX46" i="7"/>
  <c r="BV49" i="7"/>
  <c r="BV51" i="7" s="1"/>
  <c r="BW49" i="7"/>
  <c r="BX49" i="7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W51" i="7"/>
  <c r="BX51" i="7"/>
  <c r="L53" i="7"/>
  <c r="N53" i="7"/>
  <c r="S53" i="7"/>
  <c r="W53" i="7"/>
  <c r="X53" i="7"/>
  <c r="AH53" i="7"/>
  <c r="AI53" i="7"/>
  <c r="AT53" i="7"/>
  <c r="AY53" i="7"/>
  <c r="BC53" i="7"/>
  <c r="BN53" i="7"/>
  <c r="BO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G53" i="8" s="1"/>
  <c r="H20" i="8"/>
  <c r="I20" i="8"/>
  <c r="J20" i="8"/>
  <c r="K20" i="8"/>
  <c r="K53" i="8" s="1"/>
  <c r="L20" i="8"/>
  <c r="M20" i="8"/>
  <c r="N20" i="8"/>
  <c r="O20" i="8"/>
  <c r="O53" i="8" s="1"/>
  <c r="P20" i="8"/>
  <c r="Q20" i="8"/>
  <c r="R20" i="8"/>
  <c r="S20" i="8"/>
  <c r="S53" i="8" s="1"/>
  <c r="T20" i="8"/>
  <c r="U20" i="8"/>
  <c r="V20" i="8"/>
  <c r="W20" i="8"/>
  <c r="W53" i="8" s="1"/>
  <c r="X20" i="8"/>
  <c r="Y20" i="8"/>
  <c r="Z20" i="8"/>
  <c r="AA20" i="8"/>
  <c r="AA53" i="8" s="1"/>
  <c r="AB20" i="8"/>
  <c r="AC20" i="8"/>
  <c r="AD20" i="8"/>
  <c r="AE20" i="8"/>
  <c r="AE53" i="8" s="1"/>
  <c r="AF20" i="8"/>
  <c r="AG20" i="8"/>
  <c r="AH20" i="8"/>
  <c r="AI20" i="8"/>
  <c r="AI53" i="8" s="1"/>
  <c r="AJ20" i="8"/>
  <c r="AK20" i="8"/>
  <c r="AL20" i="8"/>
  <c r="AM20" i="8"/>
  <c r="AM53" i="8" s="1"/>
  <c r="AN20" i="8"/>
  <c r="AO20" i="8"/>
  <c r="AP20" i="8"/>
  <c r="AQ20" i="8"/>
  <c r="AQ53" i="8" s="1"/>
  <c r="AR20" i="8"/>
  <c r="AS20" i="8"/>
  <c r="AT20" i="8"/>
  <c r="AU20" i="8"/>
  <c r="AU53" i="8" s="1"/>
  <c r="AV20" i="8"/>
  <c r="AW20" i="8"/>
  <c r="AX20" i="8"/>
  <c r="AY20" i="8"/>
  <c r="AY53" i="8" s="1"/>
  <c r="AZ20" i="8"/>
  <c r="BA20" i="8"/>
  <c r="BB20" i="8"/>
  <c r="BC20" i="8"/>
  <c r="BC53" i="8" s="1"/>
  <c r="BD20" i="8"/>
  <c r="BE20" i="8"/>
  <c r="BF20" i="8"/>
  <c r="BG20" i="8"/>
  <c r="BG53" i="8" s="1"/>
  <c r="BH20" i="8"/>
  <c r="BI20" i="8"/>
  <c r="BJ20" i="8"/>
  <c r="BK20" i="8"/>
  <c r="BK53" i="8" s="1"/>
  <c r="BL20" i="8"/>
  <c r="BM20" i="8"/>
  <c r="BN20" i="8"/>
  <c r="BO20" i="8"/>
  <c r="BO53" i="8" s="1"/>
  <c r="BP20" i="8"/>
  <c r="BQ20" i="8"/>
  <c r="BR20" i="8"/>
  <c r="BS20" i="8"/>
  <c r="BT20" i="8"/>
  <c r="BV23" i="8"/>
  <c r="BW23" i="8"/>
  <c r="BX23" i="8"/>
  <c r="BV24" i="8"/>
  <c r="BW24" i="8"/>
  <c r="BW28" i="8" s="1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M53" i="8" s="1"/>
  <c r="BN28" i="8"/>
  <c r="BO28" i="8"/>
  <c r="BP28" i="8"/>
  <c r="BQ28" i="8"/>
  <c r="BR28" i="8"/>
  <c r="BS28" i="8"/>
  <c r="BT28" i="8"/>
  <c r="BV28" i="8"/>
  <c r="BX28" i="8"/>
  <c r="BV31" i="8"/>
  <c r="BV35" i="8" s="1"/>
  <c r="BW31" i="8"/>
  <c r="BX31" i="8"/>
  <c r="BV32" i="8"/>
  <c r="BW32" i="8"/>
  <c r="BX32" i="8"/>
  <c r="BV33" i="8"/>
  <c r="BW33" i="8"/>
  <c r="BX33" i="8"/>
  <c r="BV34" i="8"/>
  <c r="BW34" i="8"/>
  <c r="BX34" i="8"/>
  <c r="BX35" i="8" s="1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V38" i="8"/>
  <c r="BV42" i="8" s="1"/>
  <c r="BW38" i="8"/>
  <c r="BX38" i="8"/>
  <c r="BV39" i="8"/>
  <c r="BW39" i="8"/>
  <c r="BX39" i="8"/>
  <c r="BX42" i="8" s="1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5" i="8"/>
  <c r="BW45" i="8"/>
  <c r="BX45" i="8"/>
  <c r="D46" i="8"/>
  <c r="E46" i="8"/>
  <c r="F46" i="8"/>
  <c r="F53" i="8" s="1"/>
  <c r="G46" i="8"/>
  <c r="H46" i="8"/>
  <c r="I46" i="8"/>
  <c r="J46" i="8"/>
  <c r="J53" i="8" s="1"/>
  <c r="K46" i="8"/>
  <c r="L46" i="8"/>
  <c r="M46" i="8"/>
  <c r="N46" i="8"/>
  <c r="N53" i="8" s="1"/>
  <c r="O46" i="8"/>
  <c r="P46" i="8"/>
  <c r="Q46" i="8"/>
  <c r="R46" i="8"/>
  <c r="R53" i="8" s="1"/>
  <c r="S46" i="8"/>
  <c r="T46" i="8"/>
  <c r="U46" i="8"/>
  <c r="V46" i="8"/>
  <c r="W46" i="8"/>
  <c r="X46" i="8"/>
  <c r="Y46" i="8"/>
  <c r="Z46" i="8"/>
  <c r="Z53" i="8" s="1"/>
  <c r="AA46" i="8"/>
  <c r="AB46" i="8"/>
  <c r="AC46" i="8"/>
  <c r="AD46" i="8"/>
  <c r="AD53" i="8" s="1"/>
  <c r="AE46" i="8"/>
  <c r="AF46" i="8"/>
  <c r="AG46" i="8"/>
  <c r="AH46" i="8"/>
  <c r="AH53" i="8" s="1"/>
  <c r="AI46" i="8"/>
  <c r="AJ46" i="8"/>
  <c r="AK46" i="8"/>
  <c r="AL46" i="8"/>
  <c r="AL53" i="8" s="1"/>
  <c r="AM46" i="8"/>
  <c r="AN46" i="8"/>
  <c r="AO46" i="8"/>
  <c r="AP46" i="8"/>
  <c r="AQ46" i="8"/>
  <c r="AR46" i="8"/>
  <c r="AS46" i="8"/>
  <c r="AT46" i="8"/>
  <c r="AT53" i="8" s="1"/>
  <c r="AU46" i="8"/>
  <c r="AV46" i="8"/>
  <c r="AW46" i="8"/>
  <c r="AX46" i="8"/>
  <c r="AX53" i="8" s="1"/>
  <c r="AY46" i="8"/>
  <c r="AZ46" i="8"/>
  <c r="BA46" i="8"/>
  <c r="BB46" i="8"/>
  <c r="BB53" i="8" s="1"/>
  <c r="BC46" i="8"/>
  <c r="BD46" i="8"/>
  <c r="BE46" i="8"/>
  <c r="BF46" i="8"/>
  <c r="BF53" i="8" s="1"/>
  <c r="BG46" i="8"/>
  <c r="BH46" i="8"/>
  <c r="BI46" i="8"/>
  <c r="BJ46" i="8"/>
  <c r="BJ53" i="8" s="1"/>
  <c r="BK46" i="8"/>
  <c r="BL46" i="8"/>
  <c r="BM46" i="8"/>
  <c r="BN46" i="8"/>
  <c r="BN53" i="8" s="1"/>
  <c r="BO46" i="8"/>
  <c r="BP46" i="8"/>
  <c r="BQ46" i="8"/>
  <c r="BR46" i="8"/>
  <c r="BR53" i="8" s="1"/>
  <c r="BS46" i="8"/>
  <c r="BT46" i="8"/>
  <c r="BV46" i="8"/>
  <c r="BW46" i="8"/>
  <c r="BX46" i="8"/>
  <c r="BV49" i="8"/>
  <c r="BV51" i="8" s="1"/>
  <c r="BW49" i="8"/>
  <c r="BW51" i="8" s="1"/>
  <c r="BX49" i="8"/>
  <c r="BX51" i="8" s="1"/>
  <c r="BV50" i="8"/>
  <c r="BW50" i="8"/>
  <c r="BX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J53" i="8" s="1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AZ53" i="8" s="1"/>
  <c r="BA51" i="8"/>
  <c r="BB51" i="8"/>
  <c r="BC51" i="8"/>
  <c r="BD51" i="8"/>
  <c r="BE51" i="8"/>
  <c r="BF51" i="8"/>
  <c r="BG51" i="8"/>
  <c r="BH51" i="8"/>
  <c r="BH53" i="8" s="1"/>
  <c r="BI51" i="8"/>
  <c r="BJ51" i="8"/>
  <c r="BK51" i="8"/>
  <c r="BL51" i="8"/>
  <c r="BM51" i="8"/>
  <c r="BN51" i="8"/>
  <c r="BO51" i="8"/>
  <c r="BP51" i="8"/>
  <c r="BP53" i="8" s="1"/>
  <c r="BQ51" i="8"/>
  <c r="BR51" i="8"/>
  <c r="BS51" i="8"/>
  <c r="BT51" i="8"/>
  <c r="D53" i="8"/>
  <c r="L53" i="8"/>
  <c r="T53" i="8"/>
  <c r="V53" i="8"/>
  <c r="AB53" i="8"/>
  <c r="AF53" i="8"/>
  <c r="AP53" i="8"/>
  <c r="AV53" i="8"/>
  <c r="AW53" i="8"/>
  <c r="BA53" i="8"/>
  <c r="BE53" i="8"/>
  <c r="BL53" i="8"/>
  <c r="BQ53" i="8"/>
  <c r="BS53" i="8"/>
  <c r="BU53" i="8"/>
  <c r="BI53" i="8" l="1"/>
  <c r="AK53" i="8"/>
  <c r="AC53" i="8"/>
  <c r="U53" i="8"/>
  <c r="BV20" i="7"/>
  <c r="BV53" i="7" s="1"/>
  <c r="BW20" i="8"/>
  <c r="D57" i="2"/>
  <c r="D58" i="2" s="1"/>
  <c r="AS53" i="8"/>
  <c r="AO53" i="8"/>
  <c r="AG53" i="8"/>
  <c r="Y53" i="8"/>
  <c r="Q53" i="8"/>
  <c r="BW20" i="7"/>
  <c r="BW20" i="6"/>
  <c r="BV20" i="6"/>
  <c r="BV53" i="6" s="1"/>
  <c r="BT53" i="8"/>
  <c r="BD53" i="8"/>
  <c r="AR53" i="8"/>
  <c r="P53" i="8"/>
  <c r="BT53" i="7"/>
  <c r="BP53" i="7"/>
  <c r="BL53" i="7"/>
  <c r="BH53" i="7"/>
  <c r="AZ53" i="7"/>
  <c r="AV53" i="7"/>
  <c r="AN53" i="7"/>
  <c r="AJ53" i="7"/>
  <c r="AF53" i="7"/>
  <c r="AB53" i="7"/>
  <c r="T53" i="7"/>
  <c r="P53" i="7"/>
  <c r="H53" i="7"/>
  <c r="D53" i="7"/>
  <c r="BX42" i="6"/>
  <c r="BQ53" i="6"/>
  <c r="BM53" i="6"/>
  <c r="BI53" i="6"/>
  <c r="BE53" i="6"/>
  <c r="BA53" i="6"/>
  <c r="AW53" i="6"/>
  <c r="AS53" i="6"/>
  <c r="AO53" i="6"/>
  <c r="AK53" i="6"/>
  <c r="AG53" i="6"/>
  <c r="AC53" i="6"/>
  <c r="Y53" i="6"/>
  <c r="U53" i="6"/>
  <c r="Q53" i="6"/>
  <c r="M53" i="6"/>
  <c r="I53" i="6"/>
  <c r="E53" i="6"/>
  <c r="M53" i="8"/>
  <c r="I53" i="8"/>
  <c r="E53" i="8"/>
  <c r="BX28" i="7"/>
  <c r="BX53" i="7" s="1"/>
  <c r="BT53" i="6"/>
  <c r="BD53" i="6"/>
  <c r="AN53" i="6"/>
  <c r="X53" i="6"/>
  <c r="H53" i="6"/>
  <c r="BX28" i="5"/>
  <c r="BT53" i="5"/>
  <c r="BL53" i="5"/>
  <c r="BD53" i="5"/>
  <c r="AV53" i="5"/>
  <c r="AN53" i="5"/>
  <c r="AF53" i="5"/>
  <c r="X53" i="5"/>
  <c r="P53" i="5"/>
  <c r="H53" i="5"/>
  <c r="BX20" i="5"/>
  <c r="AN53" i="8"/>
  <c r="X53" i="8"/>
  <c r="H53" i="8"/>
  <c r="BX20" i="8"/>
  <c r="BX53" i="8" s="1"/>
  <c r="BX54" i="8" s="1"/>
  <c r="BX35" i="7"/>
  <c r="BW35" i="7"/>
  <c r="BX51" i="6"/>
  <c r="BO53" i="6"/>
  <c r="AY53" i="6"/>
  <c r="AI53" i="6"/>
  <c r="S53" i="6"/>
  <c r="BW42" i="8"/>
  <c r="BQ53" i="7"/>
  <c r="BM53" i="7"/>
  <c r="BI53" i="7"/>
  <c r="BE53" i="7"/>
  <c r="BA53" i="7"/>
  <c r="AW53" i="7"/>
  <c r="AS53" i="7"/>
  <c r="AO53" i="7"/>
  <c r="AK53" i="7"/>
  <c r="AG53" i="7"/>
  <c r="AC53" i="7"/>
  <c r="Y53" i="7"/>
  <c r="U53" i="7"/>
  <c r="Q53" i="7"/>
  <c r="M53" i="7"/>
  <c r="I53" i="7"/>
  <c r="E53" i="7"/>
  <c r="BW28" i="7"/>
  <c r="BW42" i="6"/>
  <c r="BX20" i="6"/>
  <c r="BX53" i="6" s="1"/>
  <c r="BQ53" i="5"/>
  <c r="BM53" i="5"/>
  <c r="BI53" i="5"/>
  <c r="BE53" i="5"/>
  <c r="BA53" i="5"/>
  <c r="AW53" i="5"/>
  <c r="AS53" i="5"/>
  <c r="AO53" i="5"/>
  <c r="AK53" i="5"/>
  <c r="AG53" i="5"/>
  <c r="AC53" i="5"/>
  <c r="Y53" i="5"/>
  <c r="U53" i="5"/>
  <c r="Q53" i="5"/>
  <c r="M53" i="5"/>
  <c r="I53" i="5"/>
  <c r="E53" i="5"/>
  <c r="BW28" i="5"/>
  <c r="BW53" i="5" s="1"/>
  <c r="BV20" i="5"/>
  <c r="BV53" i="5" s="1"/>
  <c r="BW35" i="8"/>
  <c r="BV20" i="8"/>
  <c r="BV53" i="8" s="1"/>
  <c r="BW35" i="6"/>
  <c r="BW53" i="6" l="1"/>
  <c r="BW53" i="8"/>
  <c r="BV54" i="8" s="1"/>
  <c r="D59" i="4"/>
  <c r="BW53" i="7"/>
  <c r="BX53" i="5"/>
</calcChain>
</file>

<file path=xl/sharedStrings.xml><?xml version="1.0" encoding="utf-8"?>
<sst xmlns="http://schemas.openxmlformats.org/spreadsheetml/2006/main" count="870" uniqueCount="151">
  <si>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</si>
  <si>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</si>
  <si>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</si>
  <si>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</si>
  <si>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</si>
  <si>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</si>
  <si>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</si>
  <si>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</si>
  <si>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</si>
  <si>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</si>
  <si>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</si>
  <si>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</si>
  <si>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</si>
  <si>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</si>
  <si>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</si>
  <si>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</si>
  <si>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</si>
  <si>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</si>
  <si>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</si>
  <si>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</si>
  <si>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</si>
  <si>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</si>
  <si>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</si>
  <si>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</si>
  <si>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</si>
  <si>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</si>
  <si>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</si>
  <si>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</si>
  <si>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</si>
  <si>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</si>
  <si>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</si>
  <si>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</si>
  <si>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</si>
  <si>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</si>
  <si>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</si>
  <si>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</si>
  <si>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</si>
  <si>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</si>
  <si>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</si>
  <si>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</si>
  <si>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</si>
  <si>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</si>
  <si>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</si>
  <si>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</si>
  <si>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</si>
  <si>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</si>
  <si>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</si>
  <si>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</si>
  <si>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</si>
  <si>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</si>
  <si>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</si>
  <si>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</si>
  <si>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</si>
  <si>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</si>
  <si>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</si>
  <si>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</si>
  <si>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</si>
  <si>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</si>
  <si>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</si>
  <si>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</si>
  <si>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</si>
  <si>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</si>
  <si>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</si>
  <si>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</si>
  <si>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</si>
  <si>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</si>
  <si>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</si>
  <si>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</si>
  <si>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</si>
  <si>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</si>
  <si>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</si>
  <si>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</si>
  <si>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</si>
  <si>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</si>
  <si>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</si>
  <si>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</si>
  <si>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</si>
  <si>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</si>
  <si>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</si>
  <si>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</si>
  <si>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</si>
  <si>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</si>
  <si>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</si>
  <si>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</si>
  <si>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</si>
  <si>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</si>
  <si>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</si>
  <si>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</si>
  <si>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</si>
  <si>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</si>
  <si>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</si>
  <si>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</si>
  <si>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</si>
  <si>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</si>
  <si>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</si>
  <si>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</si>
  <si>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</si>
  <si>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</si>
  <si>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</si>
  <si>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</si>
  <si>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</si>
  <si>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</si>
  <si>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</si>
  <si>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</si>
  <si>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</si>
  <si>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</si>
  <si>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</si>
  <si>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</si>
  <si>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</si>
  <si>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</si>
  <si>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</si>
  <si>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</si>
  <si>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</si>
  <si>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</si>
  <si>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</si>
  <si>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</si>
  <si>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</si>
  <si>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</si>
  <si>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</si>
  <si>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</si>
  <si>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</si>
  <si>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</si>
  <si>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</si>
  <si>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</si>
  <si>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</si>
  <si>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</si>
  <si>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</si>
  <si>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</si>
  <si>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</si>
  <si>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</si>
  <si>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</si>
  <si>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</si>
  <si>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</si>
  <si>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</si>
  <si>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</si>
  <si>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</si>
  <si>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</si>
  <si>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</si>
  <si>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</si>
  <si>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</si>
  <si>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</si>
  <si>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</si>
  <si>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2023</t>
  </si>
  <si>
    <t>Dati di rendiconto anno ..................…</t>
  </si>
  <si>
    <t>(**)</t>
  </si>
  <si>
    <t>(*)</t>
  </si>
  <si>
    <t>DISAVANZO FORMATOSI NELL'ESERCIZIO 
(Totale generale delle spese di competenza -Totale generale delle entrate di competenza)</t>
  </si>
  <si>
    <t>Dati di rendiconto anno ................…</t>
  </si>
  <si>
    <t>AVANZO FORMATOSI NELL'ESERCIZIO/FONDO DI CASSA 
(Totale generale delle entrate - Totale generale delle spese)</t>
  </si>
  <si>
    <t>Dati previsionali anno 2021</t>
  </si>
  <si>
    <t>Dati previsionali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</si>
</sst>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C184-0474-47D1-9255-ACFB8596E545}">
  <sheetPr>
    <pageSetUpPr fitToPage="1"/>
  </sheetPr>
  <dimension ref="A1:BX63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149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118756.8</v>
      </c>
      <c r="E7" s="40"/>
    </row>
    <row r="8" spans="1:76" ht="15.75" thickBot="1" x14ac:dyDescent="0.3">
      <c r="B8" s="9"/>
      <c r="C8" s="6" t="s">
        <v>7</v>
      </c>
      <c r="D8" s="41"/>
      <c r="E8" s="42">
        <v>967361.46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1030947</v>
      </c>
      <c r="E10" s="45">
        <v>1200324.5199999998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119500</v>
      </c>
      <c r="E14" s="45">
        <v>125098.13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1150447</v>
      </c>
      <c r="E16" s="51">
        <f>E10+E11+E12+E13+E14+E15</f>
        <v>1325422.6499999999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95090</v>
      </c>
      <c r="E18" s="45">
        <v>153053.53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95090</v>
      </c>
      <c r="E23" s="51">
        <f>E18+E19+E20+E21+E22</f>
        <v>153053.53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340285</v>
      </c>
      <c r="E25" s="45">
        <v>355342.73</v>
      </c>
    </row>
    <row r="26" spans="2:5" x14ac:dyDescent="0.25">
      <c r="B26" s="13">
        <v>30200</v>
      </c>
      <c r="C26" s="54" t="s">
        <v>28</v>
      </c>
      <c r="D26" s="39">
        <v>65000</v>
      </c>
      <c r="E26" s="45">
        <v>69685.33</v>
      </c>
    </row>
    <row r="27" spans="2:5" x14ac:dyDescent="0.25">
      <c r="B27" s="13">
        <v>30300</v>
      </c>
      <c r="C27" s="54" t="s">
        <v>29</v>
      </c>
      <c r="D27" s="39">
        <v>50</v>
      </c>
      <c r="E27" s="45">
        <v>50.46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220759</v>
      </c>
      <c r="E29" s="50">
        <v>372130.20000000007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626094</v>
      </c>
      <c r="E30" s="51">
        <f>E25+E26+E27+E28+E29</f>
        <v>797208.72000000009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3434435.85</v>
      </c>
      <c r="E33" s="59">
        <v>3619549.45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82000</v>
      </c>
      <c r="E36" s="50">
        <v>82000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3516435.85</v>
      </c>
      <c r="E37" s="51">
        <f>E32+E33+E34+E35+E36</f>
        <v>3701549.45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1012505</v>
      </c>
      <c r="E47" s="45">
        <v>1012505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1012505</v>
      </c>
      <c r="E49" s="51">
        <f>E45+E46+E47+E48</f>
        <v>1012505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>
        <v>300000</v>
      </c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300000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>
        <v>433032.26</v>
      </c>
    </row>
    <row r="55" spans="1:5" x14ac:dyDescent="0.25">
      <c r="B55" s="13">
        <v>90200</v>
      </c>
      <c r="C55" s="54" t="s">
        <v>62</v>
      </c>
      <c r="D55" s="61">
        <v>70000</v>
      </c>
      <c r="E55" s="62">
        <v>75998.790000000008</v>
      </c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509031.05000000005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7200571.8499999996</v>
      </c>
      <c r="E57" s="55">
        <f>E16+E23+E30+E37+E43+E49+E52+E56</f>
        <v>7798770.3999999994</v>
      </c>
    </row>
    <row r="58" spans="1:5" ht="16.5" thickTop="1" thickBot="1" x14ac:dyDescent="0.3">
      <c r="B58" s="109" t="s">
        <v>65</v>
      </c>
      <c r="C58" s="110"/>
      <c r="D58" s="52">
        <f>D57+D5+D6+D7+D8</f>
        <v>7331236.3999999994</v>
      </c>
      <c r="E58" s="55">
        <f>E57+E5+E6+E7+E8</f>
        <v>8766131.8599999994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8965-397E-4DE9-9415-0454EF00CD28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150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1032758.15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119500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1152258.1499999999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83044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83044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336785</v>
      </c>
      <c r="E25" s="45"/>
    </row>
    <row r="26" spans="2:5" x14ac:dyDescent="0.25">
      <c r="B26" s="13">
        <v>30200</v>
      </c>
      <c r="C26" s="54" t="s">
        <v>28</v>
      </c>
      <c r="D26" s="39">
        <v>65000</v>
      </c>
      <c r="E26" s="45"/>
    </row>
    <row r="27" spans="2:5" x14ac:dyDescent="0.25">
      <c r="B27" s="13">
        <v>30300</v>
      </c>
      <c r="C27" s="54" t="s">
        <v>29</v>
      </c>
      <c r="D27" s="39">
        <v>50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220087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621922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185739.8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160000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345739.8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/>
    </row>
    <row r="55" spans="1:5" x14ac:dyDescent="0.25">
      <c r="B55" s="13">
        <v>90200</v>
      </c>
      <c r="C55" s="54" t="s">
        <v>62</v>
      </c>
      <c r="D55" s="61">
        <v>70000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3002963.9499999997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3014871.6999999997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7085-8636-45FC-B57C-6AF8BD7CA9E0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1039638.28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119500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1159138.28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60351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60351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335285</v>
      </c>
      <c r="E25" s="45"/>
    </row>
    <row r="26" spans="2:5" x14ac:dyDescent="0.25">
      <c r="B26" s="13">
        <v>30200</v>
      </c>
      <c r="C26" s="54" t="s">
        <v>28</v>
      </c>
      <c r="D26" s="39">
        <v>65000</v>
      </c>
      <c r="E26" s="45"/>
    </row>
    <row r="27" spans="2:5" x14ac:dyDescent="0.25">
      <c r="B27" s="13">
        <v>30300</v>
      </c>
      <c r="C27" s="54" t="s">
        <v>29</v>
      </c>
      <c r="D27" s="39">
        <v>50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220087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620422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50000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50000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100000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/>
    </row>
    <row r="55" spans="1:5" x14ac:dyDescent="0.25">
      <c r="B55" s="13">
        <v>90200</v>
      </c>
      <c r="C55" s="54" t="s">
        <v>62</v>
      </c>
      <c r="D55" s="61">
        <v>70000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2739911.2800000003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2751819.0300000003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6F95-C01E-441F-ADE5-12523F098D1B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/>
      <c r="E51" s="62"/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/>
      <c r="E54" s="45"/>
    </row>
    <row r="55" spans="1:8" x14ac:dyDescent="0.25">
      <c r="B55" s="13">
        <v>90200</v>
      </c>
      <c r="C55" s="54" t="s">
        <v>62</v>
      </c>
      <c r="D55" s="61"/>
      <c r="E55" s="62"/>
    </row>
    <row r="56" spans="1:8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8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IF((Spese_Rendiconto_Anno0!BV53+Spese_Rendiconto_Anno0!BW53-Entrate_Rendiconto_Anno0!D58)&gt;0,Spese_Rendiconto_Anno0!BV53+Spese_Rendiconto_Anno0!BW53-Entrate_Rendiconto_Anno0!D58,0)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BB09-3E6C-4A47-8C79-E6CCFEDBC124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213343.67</v>
      </c>
      <c r="E10" s="89">
        <v>9904.5</v>
      </c>
      <c r="F10" s="90">
        <v>215105.33</v>
      </c>
      <c r="G10" s="88"/>
      <c r="H10" s="89"/>
      <c r="I10" s="90"/>
      <c r="J10" s="97">
        <v>52650</v>
      </c>
      <c r="K10" s="89">
        <v>0</v>
      </c>
      <c r="L10" s="101">
        <v>53790.990000000005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>
        <v>31865.16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299031.67000000004</v>
      </c>
      <c r="BW10" s="77">
        <f t="shared" ref="BW10:BW19" si="1">E10+H10+K10+N10+Q10+T10+W10+Z10+AC10+AF10+AI10+AL10+AO10+AR10+AU10+AX10+BA10+BD10+BG10+BJ10+BM10+BP10+BS10</f>
        <v>11142.5</v>
      </c>
      <c r="BX10" s="79">
        <f t="shared" ref="BX10:BX19" si="2">F10+I10+L10+O10+R10+U10+X10+AA10+AD10+AG10+AJ10+AM10+AP10+AS10+AV10+AY10+BB10+BE10+BH10+BK10+BN10+BQ10+BT10</f>
        <v>300761.48</v>
      </c>
    </row>
    <row r="11" spans="1:76" x14ac:dyDescent="0.25">
      <c r="B11" s="13">
        <v>102</v>
      </c>
      <c r="C11" s="25" t="s">
        <v>92</v>
      </c>
      <c r="D11" s="88">
        <v>18814.080000000002</v>
      </c>
      <c r="E11" s="89">
        <v>680.25</v>
      </c>
      <c r="F11" s="90">
        <v>19430.979999999996</v>
      </c>
      <c r="G11" s="88"/>
      <c r="H11" s="89"/>
      <c r="I11" s="90"/>
      <c r="J11" s="97">
        <v>3450</v>
      </c>
      <c r="K11" s="89">
        <v>0</v>
      </c>
      <c r="L11" s="101">
        <v>3904.64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7055</v>
      </c>
      <c r="AC11" s="89">
        <v>85</v>
      </c>
      <c r="AD11" s="90">
        <v>6970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29319.08</v>
      </c>
      <c r="BW11" s="77">
        <f t="shared" si="1"/>
        <v>765.25</v>
      </c>
      <c r="BX11" s="79">
        <f t="shared" si="2"/>
        <v>30305.619999999995</v>
      </c>
    </row>
    <row r="12" spans="1:76" x14ac:dyDescent="0.25">
      <c r="B12" s="13">
        <v>103</v>
      </c>
      <c r="C12" s="25" t="s">
        <v>93</v>
      </c>
      <c r="D12" s="88">
        <v>245163</v>
      </c>
      <c r="E12" s="89">
        <v>0</v>
      </c>
      <c r="F12" s="90">
        <v>344618.44000000006</v>
      </c>
      <c r="G12" s="88"/>
      <c r="H12" s="89"/>
      <c r="I12" s="90"/>
      <c r="J12" s="97">
        <v>13150</v>
      </c>
      <c r="K12" s="89">
        <v>0</v>
      </c>
      <c r="L12" s="101">
        <v>13413.66</v>
      </c>
      <c r="M12" s="91">
        <v>129850</v>
      </c>
      <c r="N12" s="89">
        <v>0</v>
      </c>
      <c r="O12" s="90">
        <v>141995.28999999998</v>
      </c>
      <c r="P12" s="91">
        <v>20600</v>
      </c>
      <c r="Q12" s="89">
        <v>0</v>
      </c>
      <c r="R12" s="90">
        <v>23252.51</v>
      </c>
      <c r="S12" s="91">
        <v>7600</v>
      </c>
      <c r="T12" s="89">
        <v>0</v>
      </c>
      <c r="U12" s="90">
        <v>9193.56</v>
      </c>
      <c r="V12" s="91">
        <v>7700</v>
      </c>
      <c r="W12" s="89">
        <v>0</v>
      </c>
      <c r="X12" s="90">
        <v>8820.33</v>
      </c>
      <c r="Y12" s="91"/>
      <c r="Z12" s="89"/>
      <c r="AA12" s="90"/>
      <c r="AB12" s="91">
        <v>281800</v>
      </c>
      <c r="AC12" s="89">
        <v>0</v>
      </c>
      <c r="AD12" s="90">
        <v>311423.17</v>
      </c>
      <c r="AE12" s="91">
        <v>89200</v>
      </c>
      <c r="AF12" s="89">
        <v>0</v>
      </c>
      <c r="AG12" s="90">
        <v>114848.57</v>
      </c>
      <c r="AH12" s="91">
        <v>1000</v>
      </c>
      <c r="AI12" s="89">
        <v>0</v>
      </c>
      <c r="AJ12" s="90">
        <v>4847.88</v>
      </c>
      <c r="AK12" s="91">
        <v>210550</v>
      </c>
      <c r="AL12" s="89">
        <v>0</v>
      </c>
      <c r="AM12" s="90">
        <v>238169.53999999998</v>
      </c>
      <c r="AN12" s="91"/>
      <c r="AO12" s="89"/>
      <c r="AP12" s="90"/>
      <c r="AQ12" s="91">
        <v>2000</v>
      </c>
      <c r="AR12" s="89">
        <v>0</v>
      </c>
      <c r="AS12" s="90">
        <v>2000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1008613</v>
      </c>
      <c r="BW12" s="77">
        <f t="shared" si="1"/>
        <v>0</v>
      </c>
      <c r="BX12" s="79">
        <f t="shared" si="2"/>
        <v>1212582.95</v>
      </c>
    </row>
    <row r="13" spans="1:76" x14ac:dyDescent="0.25">
      <c r="B13" s="13">
        <v>104</v>
      </c>
      <c r="C13" s="25" t="s">
        <v>19</v>
      </c>
      <c r="D13" s="88">
        <v>53908</v>
      </c>
      <c r="E13" s="89">
        <v>0</v>
      </c>
      <c r="F13" s="90">
        <v>105487.2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139600</v>
      </c>
      <c r="N13" s="89">
        <v>0</v>
      </c>
      <c r="O13" s="90">
        <v>139900</v>
      </c>
      <c r="P13" s="91">
        <v>2000</v>
      </c>
      <c r="Q13" s="89">
        <v>0</v>
      </c>
      <c r="R13" s="90">
        <v>2000</v>
      </c>
      <c r="S13" s="91">
        <v>9000</v>
      </c>
      <c r="T13" s="89">
        <v>0</v>
      </c>
      <c r="U13" s="90">
        <v>16000</v>
      </c>
      <c r="V13" s="91">
        <v>40529</v>
      </c>
      <c r="W13" s="89">
        <v>0</v>
      </c>
      <c r="X13" s="90">
        <v>41505</v>
      </c>
      <c r="Y13" s="91"/>
      <c r="Z13" s="89"/>
      <c r="AA13" s="90"/>
      <c r="AB13" s="91">
        <v>8492</v>
      </c>
      <c r="AC13" s="89">
        <v>0</v>
      </c>
      <c r="AD13" s="90">
        <v>8730.880000000001</v>
      </c>
      <c r="AE13" s="91"/>
      <c r="AF13" s="89"/>
      <c r="AG13" s="90"/>
      <c r="AH13" s="91">
        <v>3500</v>
      </c>
      <c r="AI13" s="89">
        <v>0</v>
      </c>
      <c r="AJ13" s="90">
        <v>3500</v>
      </c>
      <c r="AK13" s="91">
        <v>95166.8</v>
      </c>
      <c r="AL13" s="89">
        <v>0</v>
      </c>
      <c r="AM13" s="90">
        <v>117464.52</v>
      </c>
      <c r="AN13" s="91"/>
      <c r="AO13" s="89"/>
      <c r="AP13" s="90"/>
      <c r="AQ13" s="91">
        <v>90983</v>
      </c>
      <c r="AR13" s="89">
        <v>0</v>
      </c>
      <c r="AS13" s="90">
        <v>107349.61</v>
      </c>
      <c r="AT13" s="91">
        <v>500</v>
      </c>
      <c r="AU13" s="89">
        <v>0</v>
      </c>
      <c r="AV13" s="90">
        <v>500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443678.8</v>
      </c>
      <c r="BW13" s="77">
        <f t="shared" si="1"/>
        <v>0</v>
      </c>
      <c r="BX13" s="79">
        <f t="shared" si="2"/>
        <v>542437.21000000008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6851</v>
      </c>
      <c r="N16" s="89">
        <v>0</v>
      </c>
      <c r="O16" s="90">
        <v>6851</v>
      </c>
      <c r="P16" s="97"/>
      <c r="Q16" s="89"/>
      <c r="R16" s="101"/>
      <c r="S16" s="91">
        <v>2510</v>
      </c>
      <c r="T16" s="89">
        <v>0</v>
      </c>
      <c r="U16" s="90">
        <v>2510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25743</v>
      </c>
      <c r="AC16" s="89">
        <v>0</v>
      </c>
      <c r="AD16" s="90">
        <v>25743</v>
      </c>
      <c r="AE16" s="97">
        <v>12220</v>
      </c>
      <c r="AF16" s="89">
        <v>0</v>
      </c>
      <c r="AG16" s="101">
        <v>12220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47324</v>
      </c>
      <c r="BW16" s="77">
        <f t="shared" si="1"/>
        <v>0</v>
      </c>
      <c r="BX16" s="79">
        <f t="shared" si="2"/>
        <v>47324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2500</v>
      </c>
      <c r="E18" s="89">
        <v>0</v>
      </c>
      <c r="F18" s="90">
        <v>10142.84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2500</v>
      </c>
      <c r="BW18" s="77">
        <f t="shared" si="1"/>
        <v>0</v>
      </c>
      <c r="BX18" s="79">
        <f t="shared" si="2"/>
        <v>10142.84</v>
      </c>
    </row>
    <row r="19" spans="2:76" x14ac:dyDescent="0.25">
      <c r="B19" s="13">
        <v>110</v>
      </c>
      <c r="C19" s="25" t="s">
        <v>98</v>
      </c>
      <c r="D19" s="88">
        <v>54791</v>
      </c>
      <c r="E19" s="89">
        <v>0</v>
      </c>
      <c r="F19" s="90">
        <v>65111.009999999995</v>
      </c>
      <c r="G19" s="88"/>
      <c r="H19" s="89"/>
      <c r="I19" s="90"/>
      <c r="J19" s="97"/>
      <c r="K19" s="89"/>
      <c r="L19" s="101"/>
      <c r="M19" s="97">
        <v>1900</v>
      </c>
      <c r="N19" s="89">
        <v>0</v>
      </c>
      <c r="O19" s="101">
        <v>1900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1000</v>
      </c>
      <c r="AF19" s="89">
        <v>0</v>
      </c>
      <c r="AG19" s="101">
        <v>1000</v>
      </c>
      <c r="AH19" s="97">
        <v>1500</v>
      </c>
      <c r="AI19" s="89">
        <v>0</v>
      </c>
      <c r="AJ19" s="101">
        <v>1500</v>
      </c>
      <c r="AK19" s="97">
        <v>2600</v>
      </c>
      <c r="AL19" s="89">
        <v>0</v>
      </c>
      <c r="AM19" s="101">
        <v>2600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29877</v>
      </c>
      <c r="BJ19" s="89">
        <v>0</v>
      </c>
      <c r="BK19" s="101">
        <v>20000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91668</v>
      </c>
      <c r="BW19" s="77">
        <f t="shared" si="1"/>
        <v>0</v>
      </c>
      <c r="BX19" s="79">
        <f t="shared" si="2"/>
        <v>92111.01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588519.75</v>
      </c>
      <c r="E20" s="78">
        <f t="shared" si="3"/>
        <v>10584.75</v>
      </c>
      <c r="F20" s="79">
        <f t="shared" si="3"/>
        <v>759895.79999999993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69250</v>
      </c>
      <c r="K20" s="78">
        <f t="shared" si="3"/>
        <v>0</v>
      </c>
      <c r="L20" s="77">
        <f t="shared" si="3"/>
        <v>71109.290000000008</v>
      </c>
      <c r="M20" s="98">
        <f t="shared" si="3"/>
        <v>278201</v>
      </c>
      <c r="N20" s="78">
        <f t="shared" si="3"/>
        <v>0</v>
      </c>
      <c r="O20" s="77">
        <f t="shared" si="3"/>
        <v>290646.28999999998</v>
      </c>
      <c r="P20" s="98">
        <f t="shared" si="3"/>
        <v>22600</v>
      </c>
      <c r="Q20" s="78">
        <f t="shared" si="3"/>
        <v>0</v>
      </c>
      <c r="R20" s="77">
        <f t="shared" si="3"/>
        <v>25252.51</v>
      </c>
      <c r="S20" s="98">
        <f t="shared" si="3"/>
        <v>19110</v>
      </c>
      <c r="T20" s="78">
        <f t="shared" si="3"/>
        <v>0</v>
      </c>
      <c r="U20" s="77">
        <f t="shared" si="3"/>
        <v>27703.559999999998</v>
      </c>
      <c r="V20" s="98">
        <f t="shared" si="3"/>
        <v>48229</v>
      </c>
      <c r="W20" s="78">
        <f t="shared" si="3"/>
        <v>0</v>
      </c>
      <c r="X20" s="77">
        <f t="shared" si="3"/>
        <v>50325.33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356128</v>
      </c>
      <c r="AC20" s="78">
        <f t="shared" si="3"/>
        <v>1323</v>
      </c>
      <c r="AD20" s="77">
        <f t="shared" si="3"/>
        <v>384732.20999999996</v>
      </c>
      <c r="AE20" s="98">
        <f t="shared" si="3"/>
        <v>102420</v>
      </c>
      <c r="AF20" s="78">
        <f t="shared" si="3"/>
        <v>0</v>
      </c>
      <c r="AG20" s="77">
        <f t="shared" si="3"/>
        <v>128068.57</v>
      </c>
      <c r="AH20" s="98">
        <f t="shared" si="3"/>
        <v>6000</v>
      </c>
      <c r="AI20" s="78">
        <f t="shared" si="3"/>
        <v>0</v>
      </c>
      <c r="AJ20" s="77">
        <f t="shared" si="3"/>
        <v>9847.880000000001</v>
      </c>
      <c r="AK20" s="98">
        <f t="shared" si="3"/>
        <v>308316.79999999999</v>
      </c>
      <c r="AL20" s="78">
        <f t="shared" si="3"/>
        <v>0</v>
      </c>
      <c r="AM20" s="77">
        <f t="shared" si="3"/>
        <v>358234.06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92983</v>
      </c>
      <c r="AR20" s="78">
        <f t="shared" si="3"/>
        <v>0</v>
      </c>
      <c r="AS20" s="77">
        <f t="shared" si="3"/>
        <v>109349.61</v>
      </c>
      <c r="AT20" s="98">
        <f t="shared" si="3"/>
        <v>500</v>
      </c>
      <c r="AU20" s="78">
        <f t="shared" si="3"/>
        <v>0</v>
      </c>
      <c r="AV20" s="77">
        <f t="shared" si="3"/>
        <v>500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29877</v>
      </c>
      <c r="BJ20" s="78">
        <f t="shared" si="3"/>
        <v>0</v>
      </c>
      <c r="BK20" s="77">
        <f t="shared" si="3"/>
        <v>20000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1922134.55</v>
      </c>
      <c r="BW20" s="77">
        <f>BW10+BW11+BW12+BW13+BW14+BW15+BW16+BW17+BW18+BW19</f>
        <v>11907.75</v>
      </c>
      <c r="BX20" s="95">
        <f>BX10+BX11+BX12+BX13+BX14+BX15+BX16+BX17+BX18+BX19</f>
        <v>2235665.1099999994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148905.87</v>
      </c>
      <c r="E24" s="89">
        <v>0</v>
      </c>
      <c r="F24" s="90">
        <v>168800.88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0</v>
      </c>
      <c r="N24" s="89">
        <v>0</v>
      </c>
      <c r="O24" s="101">
        <v>60575.72</v>
      </c>
      <c r="P24" s="97">
        <v>0</v>
      </c>
      <c r="Q24" s="89">
        <v>0</v>
      </c>
      <c r="R24" s="101">
        <v>0</v>
      </c>
      <c r="S24" s="97">
        <v>0</v>
      </c>
      <c r="T24" s="89">
        <v>0</v>
      </c>
      <c r="U24" s="101">
        <v>0</v>
      </c>
      <c r="V24" s="97">
        <v>20000</v>
      </c>
      <c r="W24" s="89">
        <v>0</v>
      </c>
      <c r="X24" s="101">
        <v>20000</v>
      </c>
      <c r="Y24" s="97">
        <v>0</v>
      </c>
      <c r="Z24" s="89">
        <v>0</v>
      </c>
      <c r="AA24" s="101">
        <v>14526.3</v>
      </c>
      <c r="AB24" s="97">
        <v>15000</v>
      </c>
      <c r="AC24" s="89">
        <v>0</v>
      </c>
      <c r="AD24" s="101">
        <v>23591.33</v>
      </c>
      <c r="AE24" s="97">
        <v>3736761.6</v>
      </c>
      <c r="AF24" s="89">
        <v>0</v>
      </c>
      <c r="AG24" s="101">
        <v>4124613.46</v>
      </c>
      <c r="AH24" s="97">
        <v>0</v>
      </c>
      <c r="AI24" s="89">
        <v>0</v>
      </c>
      <c r="AJ24" s="101">
        <v>0</v>
      </c>
      <c r="AK24" s="97">
        <v>15000</v>
      </c>
      <c r="AL24" s="89">
        <v>0</v>
      </c>
      <c r="AM24" s="101">
        <v>15000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3935667.47</v>
      </c>
      <c r="BW24" s="77">
        <f t="shared" si="4"/>
        <v>0</v>
      </c>
      <c r="BX24" s="79">
        <f t="shared" si="4"/>
        <v>4427107.6900000004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>
        <v>500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537179.25</v>
      </c>
      <c r="AC25" s="89">
        <v>0</v>
      </c>
      <c r="AD25" s="101">
        <v>537179.25</v>
      </c>
      <c r="AE25" s="97">
        <v>0</v>
      </c>
      <c r="AF25" s="89">
        <v>0</v>
      </c>
      <c r="AG25" s="101">
        <v>0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55594.13</v>
      </c>
      <c r="AR25" s="89">
        <v>0</v>
      </c>
      <c r="AS25" s="101">
        <v>211188.66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593273.38</v>
      </c>
      <c r="BW25" s="77">
        <f t="shared" si="4"/>
        <v>0</v>
      </c>
      <c r="BX25" s="79">
        <f t="shared" si="4"/>
        <v>748867.91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8400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8400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148905.87</v>
      </c>
      <c r="E28" s="78">
        <f t="shared" si="5"/>
        <v>0</v>
      </c>
      <c r="F28" s="79">
        <f t="shared" si="5"/>
        <v>168800.88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68975.72</v>
      </c>
      <c r="P28" s="98">
        <f t="shared" si="5"/>
        <v>500</v>
      </c>
      <c r="Q28" s="78">
        <f t="shared" si="5"/>
        <v>0</v>
      </c>
      <c r="R28" s="77">
        <f t="shared" si="5"/>
        <v>500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20000</v>
      </c>
      <c r="W28" s="78">
        <f t="shared" si="5"/>
        <v>0</v>
      </c>
      <c r="X28" s="77">
        <f t="shared" si="5"/>
        <v>20000</v>
      </c>
      <c r="Y28" s="98">
        <f t="shared" si="5"/>
        <v>0</v>
      </c>
      <c r="Z28" s="78">
        <f t="shared" si="5"/>
        <v>0</v>
      </c>
      <c r="AA28" s="77">
        <f t="shared" si="5"/>
        <v>14526.3</v>
      </c>
      <c r="AB28" s="98">
        <f t="shared" si="5"/>
        <v>552179.25</v>
      </c>
      <c r="AC28" s="78">
        <f t="shared" si="5"/>
        <v>0</v>
      </c>
      <c r="AD28" s="77">
        <f t="shared" si="5"/>
        <v>560770.57999999996</v>
      </c>
      <c r="AE28" s="98">
        <f t="shared" si="5"/>
        <v>3736761.6</v>
      </c>
      <c r="AF28" s="78">
        <f t="shared" si="5"/>
        <v>0</v>
      </c>
      <c r="AG28" s="77">
        <f t="shared" si="5"/>
        <v>4124613.46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15000</v>
      </c>
      <c r="AL28" s="78">
        <f t="shared" si="6"/>
        <v>0</v>
      </c>
      <c r="AM28" s="77">
        <f t="shared" si="6"/>
        <v>15000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55594.13</v>
      </c>
      <c r="AR28" s="78">
        <f t="shared" si="6"/>
        <v>0</v>
      </c>
      <c r="AS28" s="77">
        <f t="shared" si="6"/>
        <v>211188.66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4528940.8500000006</v>
      </c>
      <c r="BW28" s="77">
        <f>BW23+BW24+BW25+BW26+BW27</f>
        <v>0</v>
      </c>
      <c r="BX28" s="95">
        <f>BX23+BX24+BX25+BX26+BX27</f>
        <v>5184375.6000000006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>
        <v>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80161</v>
      </c>
      <c r="BM40" s="89">
        <v>0</v>
      </c>
      <c r="BN40" s="101">
        <v>80161</v>
      </c>
      <c r="BO40" s="97"/>
      <c r="BP40" s="89"/>
      <c r="BQ40" s="101"/>
      <c r="BR40" s="97"/>
      <c r="BS40" s="89"/>
      <c r="BT40" s="101"/>
      <c r="BU40" s="76"/>
      <c r="BV40" s="85">
        <f t="shared" si="10"/>
        <v>80161</v>
      </c>
      <c r="BW40" s="77">
        <f t="shared" si="10"/>
        <v>0</v>
      </c>
      <c r="BX40" s="79">
        <f t="shared" si="10"/>
        <v>80161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80161</v>
      </c>
      <c r="BM42" s="78">
        <f t="shared" si="12"/>
        <v>0</v>
      </c>
      <c r="BN42" s="77">
        <f t="shared" si="12"/>
        <v>80161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80161</v>
      </c>
      <c r="BW42" s="77">
        <f>BW38+BW39+BW40+BW41</f>
        <v>0</v>
      </c>
      <c r="BX42" s="95">
        <f>BX38+BX39+BX40+BX41</f>
        <v>80161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>
        <v>300000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300000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300000</v>
      </c>
      <c r="BP46" s="78">
        <f>BP45</f>
        <v>0</v>
      </c>
      <c r="BQ46" s="95">
        <f>BQ45</f>
        <v>300000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300000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>
        <v>451745.57</v>
      </c>
      <c r="BU49" s="76"/>
      <c r="BV49" s="85">
        <f t="shared" ref="BV49:BX50" si="15">D49+G49+J49+M49+P49+S49+V49+Y49+AB49+AE49+AH49+AK49+AN49+AQ49+AT49+AW49+AZ49+BC49+BF49+BI49+BL49+BO49+BR49</f>
        <v>430000</v>
      </c>
      <c r="BW49" s="77">
        <f t="shared" si="15"/>
        <v>0</v>
      </c>
      <c r="BX49" s="79">
        <f t="shared" si="15"/>
        <v>451745.57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>
        <v>101925.34</v>
      </c>
      <c r="BU50" s="76"/>
      <c r="BV50" s="85">
        <f t="shared" si="15"/>
        <v>70000</v>
      </c>
      <c r="BW50" s="77">
        <f t="shared" si="15"/>
        <v>0</v>
      </c>
      <c r="BX50" s="79">
        <f t="shared" si="15"/>
        <v>101925.34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553670.91</v>
      </c>
      <c r="BU51" s="85"/>
      <c r="BV51" s="85">
        <f>BV49+BV50</f>
        <v>500000</v>
      </c>
      <c r="BW51" s="77">
        <f>BW49+BW50</f>
        <v>0</v>
      </c>
      <c r="BX51" s="95">
        <f>BX49+BX50</f>
        <v>553670.91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737425.62</v>
      </c>
      <c r="E53" s="86">
        <f t="shared" si="18"/>
        <v>10584.75</v>
      </c>
      <c r="F53" s="86">
        <f t="shared" si="18"/>
        <v>928696.67999999993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69250</v>
      </c>
      <c r="K53" s="86">
        <f t="shared" si="18"/>
        <v>0</v>
      </c>
      <c r="L53" s="86">
        <f t="shared" si="18"/>
        <v>71109.290000000008</v>
      </c>
      <c r="M53" s="86">
        <f t="shared" si="18"/>
        <v>278201</v>
      </c>
      <c r="N53" s="86">
        <f t="shared" si="18"/>
        <v>0</v>
      </c>
      <c r="O53" s="86">
        <f t="shared" si="18"/>
        <v>359622.01</v>
      </c>
      <c r="P53" s="86">
        <f t="shared" si="18"/>
        <v>23100</v>
      </c>
      <c r="Q53" s="86">
        <f t="shared" si="18"/>
        <v>0</v>
      </c>
      <c r="R53" s="86">
        <f t="shared" si="18"/>
        <v>25752.51</v>
      </c>
      <c r="S53" s="86">
        <f t="shared" si="18"/>
        <v>19110</v>
      </c>
      <c r="T53" s="86">
        <f t="shared" si="18"/>
        <v>0</v>
      </c>
      <c r="U53" s="86">
        <f t="shared" si="18"/>
        <v>27703.559999999998</v>
      </c>
      <c r="V53" s="86">
        <f t="shared" si="18"/>
        <v>68229</v>
      </c>
      <c r="W53" s="86">
        <f t="shared" si="18"/>
        <v>0</v>
      </c>
      <c r="X53" s="86">
        <f t="shared" si="18"/>
        <v>70325.33</v>
      </c>
      <c r="Y53" s="86">
        <f t="shared" si="18"/>
        <v>0</v>
      </c>
      <c r="Z53" s="86">
        <f t="shared" si="18"/>
        <v>0</v>
      </c>
      <c r="AA53" s="86">
        <f t="shared" si="18"/>
        <v>14526.3</v>
      </c>
      <c r="AB53" s="86">
        <f t="shared" si="18"/>
        <v>908307.25</v>
      </c>
      <c r="AC53" s="86">
        <f t="shared" si="18"/>
        <v>1323</v>
      </c>
      <c r="AD53" s="86">
        <f t="shared" si="18"/>
        <v>945502.78999999992</v>
      </c>
      <c r="AE53" s="86">
        <f t="shared" si="18"/>
        <v>3839181.6</v>
      </c>
      <c r="AF53" s="86">
        <f t="shared" si="18"/>
        <v>0</v>
      </c>
      <c r="AG53" s="86">
        <f t="shared" si="18"/>
        <v>4252682.03</v>
      </c>
      <c r="AH53" s="86">
        <f t="shared" si="18"/>
        <v>6000</v>
      </c>
      <c r="AI53" s="86">
        <f t="shared" si="18"/>
        <v>0</v>
      </c>
      <c r="AJ53" s="86">
        <f t="shared" ref="AJ53:BT53" si="19">AJ20+AJ28+AJ35+AJ42+AJ46+AJ51</f>
        <v>9847.880000000001</v>
      </c>
      <c r="AK53" s="86">
        <f t="shared" si="19"/>
        <v>323316.8</v>
      </c>
      <c r="AL53" s="86">
        <f t="shared" si="19"/>
        <v>0</v>
      </c>
      <c r="AM53" s="86">
        <f t="shared" si="19"/>
        <v>373234.06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148577.13</v>
      </c>
      <c r="AR53" s="86">
        <f t="shared" si="19"/>
        <v>0</v>
      </c>
      <c r="AS53" s="86">
        <f t="shared" si="19"/>
        <v>320538.27</v>
      </c>
      <c r="AT53" s="86">
        <f t="shared" si="19"/>
        <v>500</v>
      </c>
      <c r="AU53" s="86">
        <f t="shared" si="19"/>
        <v>0</v>
      </c>
      <c r="AV53" s="86">
        <f t="shared" si="19"/>
        <v>500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29877</v>
      </c>
      <c r="BJ53" s="86">
        <f t="shared" si="19"/>
        <v>0</v>
      </c>
      <c r="BK53" s="86">
        <f t="shared" si="19"/>
        <v>20000</v>
      </c>
      <c r="BL53" s="86">
        <f t="shared" si="19"/>
        <v>80161</v>
      </c>
      <c r="BM53" s="86">
        <f t="shared" si="19"/>
        <v>0</v>
      </c>
      <c r="BN53" s="86">
        <f t="shared" si="19"/>
        <v>80161</v>
      </c>
      <c r="BO53" s="86">
        <f t="shared" si="19"/>
        <v>300000</v>
      </c>
      <c r="BP53" s="86">
        <f t="shared" si="19"/>
        <v>0</v>
      </c>
      <c r="BQ53" s="86">
        <f t="shared" si="19"/>
        <v>300000</v>
      </c>
      <c r="BR53" s="86">
        <f t="shared" si="19"/>
        <v>500000</v>
      </c>
      <c r="BS53" s="86">
        <f t="shared" si="19"/>
        <v>0</v>
      </c>
      <c r="BT53" s="86">
        <f t="shared" si="19"/>
        <v>553670.91</v>
      </c>
      <c r="BU53" s="86">
        <f>BU8</f>
        <v>0</v>
      </c>
      <c r="BV53" s="102">
        <f>BV8+BV20+BV28+BV35+BV42+BV46+BV51</f>
        <v>7331236.4000000004</v>
      </c>
      <c r="BW53" s="87">
        <f>BW20+BW28+BW35+BW42+BW46+BW51</f>
        <v>11907.75</v>
      </c>
      <c r="BX53" s="87">
        <f>BX20+BX28+BX35+BX42+BX46+BX51</f>
        <v>8353872.6200000001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DBD1-18A3-4CBF-B799-63DC9EC38822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207093.67</v>
      </c>
      <c r="E10" s="89">
        <v>9904.5</v>
      </c>
      <c r="F10" s="90"/>
      <c r="G10" s="88"/>
      <c r="H10" s="89"/>
      <c r="I10" s="90"/>
      <c r="J10" s="97">
        <v>52650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292781.67000000004</v>
      </c>
      <c r="BW10" s="77">
        <f t="shared" si="0"/>
        <v>11142.5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18364.080000000002</v>
      </c>
      <c r="E11" s="89">
        <v>680.25</v>
      </c>
      <c r="F11" s="90"/>
      <c r="G11" s="88"/>
      <c r="H11" s="89"/>
      <c r="I11" s="90"/>
      <c r="J11" s="97">
        <v>3450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7055</v>
      </c>
      <c r="AC11" s="89">
        <v>85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28869.08</v>
      </c>
      <c r="BW11" s="77">
        <f t="shared" si="0"/>
        <v>765.25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222547.15</v>
      </c>
      <c r="E12" s="89">
        <v>0</v>
      </c>
      <c r="F12" s="90"/>
      <c r="G12" s="88"/>
      <c r="H12" s="89"/>
      <c r="I12" s="90"/>
      <c r="J12" s="97">
        <v>13150</v>
      </c>
      <c r="K12" s="89">
        <v>0</v>
      </c>
      <c r="L12" s="101"/>
      <c r="M12" s="91">
        <v>129850</v>
      </c>
      <c r="N12" s="89">
        <v>0</v>
      </c>
      <c r="O12" s="90"/>
      <c r="P12" s="91">
        <v>20600</v>
      </c>
      <c r="Q12" s="89">
        <v>0</v>
      </c>
      <c r="R12" s="90"/>
      <c r="S12" s="91">
        <v>7600</v>
      </c>
      <c r="T12" s="89">
        <v>0</v>
      </c>
      <c r="U12" s="90"/>
      <c r="V12" s="91">
        <v>6700</v>
      </c>
      <c r="W12" s="89">
        <v>0</v>
      </c>
      <c r="X12" s="90"/>
      <c r="Y12" s="91"/>
      <c r="Z12" s="89"/>
      <c r="AA12" s="90"/>
      <c r="AB12" s="91">
        <v>273300</v>
      </c>
      <c r="AC12" s="89">
        <v>0</v>
      </c>
      <c r="AD12" s="90"/>
      <c r="AE12" s="91">
        <v>89200</v>
      </c>
      <c r="AF12" s="89">
        <v>0</v>
      </c>
      <c r="AG12" s="90"/>
      <c r="AH12" s="91">
        <v>5500</v>
      </c>
      <c r="AI12" s="89">
        <v>0</v>
      </c>
      <c r="AJ12" s="90"/>
      <c r="AK12" s="91">
        <v>211050</v>
      </c>
      <c r="AL12" s="89">
        <v>0</v>
      </c>
      <c r="AM12" s="90"/>
      <c r="AN12" s="91"/>
      <c r="AO12" s="89"/>
      <c r="AP12" s="90"/>
      <c r="AQ12" s="91">
        <v>2000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981497.15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52000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130400</v>
      </c>
      <c r="N13" s="89">
        <v>0</v>
      </c>
      <c r="O13" s="90"/>
      <c r="P13" s="91">
        <v>2000</v>
      </c>
      <c r="Q13" s="89">
        <v>0</v>
      </c>
      <c r="R13" s="90"/>
      <c r="S13" s="91">
        <v>9000</v>
      </c>
      <c r="T13" s="89">
        <v>0</v>
      </c>
      <c r="U13" s="90"/>
      <c r="V13" s="91">
        <v>40500</v>
      </c>
      <c r="W13" s="89">
        <v>0</v>
      </c>
      <c r="X13" s="90"/>
      <c r="Y13" s="91"/>
      <c r="Z13" s="89"/>
      <c r="AA13" s="90"/>
      <c r="AB13" s="91">
        <v>8492</v>
      </c>
      <c r="AC13" s="89">
        <v>0</v>
      </c>
      <c r="AD13" s="90"/>
      <c r="AE13" s="91"/>
      <c r="AF13" s="89"/>
      <c r="AG13" s="90"/>
      <c r="AH13" s="91">
        <v>3500</v>
      </c>
      <c r="AI13" s="89">
        <v>0</v>
      </c>
      <c r="AJ13" s="90"/>
      <c r="AK13" s="91">
        <v>50000</v>
      </c>
      <c r="AL13" s="89">
        <v>0</v>
      </c>
      <c r="AM13" s="90"/>
      <c r="AN13" s="91"/>
      <c r="AO13" s="89"/>
      <c r="AP13" s="90"/>
      <c r="AQ13" s="91">
        <v>24393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320785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6628</v>
      </c>
      <c r="N16" s="89">
        <v>0</v>
      </c>
      <c r="O16" s="90"/>
      <c r="P16" s="97"/>
      <c r="Q16" s="89"/>
      <c r="R16" s="101"/>
      <c r="S16" s="91">
        <v>1633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23839</v>
      </c>
      <c r="AC16" s="89">
        <v>0</v>
      </c>
      <c r="AD16" s="90"/>
      <c r="AE16" s="97">
        <v>26397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58497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2500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2500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32000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1900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1000</v>
      </c>
      <c r="AF19" s="89">
        <v>0</v>
      </c>
      <c r="AG19" s="101"/>
      <c r="AH19" s="97">
        <v>1500</v>
      </c>
      <c r="AI19" s="89">
        <v>0</v>
      </c>
      <c r="AJ19" s="101"/>
      <c r="AK19" s="97">
        <v>2600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30461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69461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534504.9</v>
      </c>
      <c r="E20" s="78">
        <f t="shared" si="1"/>
        <v>10584.75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69250</v>
      </c>
      <c r="K20" s="78">
        <f t="shared" si="1"/>
        <v>0</v>
      </c>
      <c r="L20" s="77">
        <f t="shared" si="1"/>
        <v>0</v>
      </c>
      <c r="M20" s="98">
        <f t="shared" si="1"/>
        <v>268778</v>
      </c>
      <c r="N20" s="78">
        <f t="shared" si="1"/>
        <v>0</v>
      </c>
      <c r="O20" s="77">
        <f t="shared" si="1"/>
        <v>0</v>
      </c>
      <c r="P20" s="98">
        <f t="shared" si="1"/>
        <v>22600</v>
      </c>
      <c r="Q20" s="78">
        <f t="shared" si="1"/>
        <v>0</v>
      </c>
      <c r="R20" s="77">
        <f t="shared" si="1"/>
        <v>0</v>
      </c>
      <c r="S20" s="98">
        <f t="shared" si="1"/>
        <v>18233</v>
      </c>
      <c r="T20" s="78">
        <f t="shared" si="1"/>
        <v>0</v>
      </c>
      <c r="U20" s="77">
        <f t="shared" si="1"/>
        <v>0</v>
      </c>
      <c r="V20" s="98">
        <f t="shared" si="1"/>
        <v>47200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345724</v>
      </c>
      <c r="AC20" s="78">
        <f t="shared" si="1"/>
        <v>1323</v>
      </c>
      <c r="AD20" s="77">
        <f t="shared" si="1"/>
        <v>0</v>
      </c>
      <c r="AE20" s="98">
        <f t="shared" si="1"/>
        <v>116597</v>
      </c>
      <c r="AF20" s="78">
        <f t="shared" si="1"/>
        <v>0</v>
      </c>
      <c r="AG20" s="77">
        <f t="shared" si="1"/>
        <v>0</v>
      </c>
      <c r="AH20" s="98">
        <f t="shared" si="1"/>
        <v>10500</v>
      </c>
      <c r="AI20" s="78">
        <f t="shared" si="1"/>
        <v>0</v>
      </c>
      <c r="AJ20" s="77">
        <f t="shared" si="1"/>
        <v>0</v>
      </c>
      <c r="AK20" s="98">
        <f t="shared" si="1"/>
        <v>263650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26393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30461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1754390.9000000001</v>
      </c>
      <c r="BW20" s="77">
        <f>BW10+BW11+BW12+BW13+BW14+BW15+BW16+BW17+BW18+BW19</f>
        <v>11907.75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23760.2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50000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73760.2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271479.59999999998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271979.59999999998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23760.2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271479.59999999998</v>
      </c>
      <c r="AC28" s="78">
        <f t="shared" si="3"/>
        <v>0</v>
      </c>
      <c r="AD28" s="77">
        <f t="shared" si="3"/>
        <v>0</v>
      </c>
      <c r="AE28" s="98">
        <f t="shared" si="3"/>
        <v>50000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345739.8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114741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114741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114741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114741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300000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/>
      <c r="BU50" s="76"/>
      <c r="BV50" s="85">
        <f t="shared" si="9"/>
        <v>70000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0</v>
      </c>
      <c r="BU51" s="85"/>
      <c r="BV51" s="85">
        <f>BV49+BV50</f>
        <v>500000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558265.1</v>
      </c>
      <c r="E53" s="86">
        <f t="shared" si="11"/>
        <v>10584.75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69250</v>
      </c>
      <c r="K53" s="86">
        <f t="shared" si="11"/>
        <v>0</v>
      </c>
      <c r="L53" s="86">
        <f t="shared" si="11"/>
        <v>0</v>
      </c>
      <c r="M53" s="86">
        <f t="shared" si="11"/>
        <v>268778</v>
      </c>
      <c r="N53" s="86">
        <f t="shared" si="11"/>
        <v>0</v>
      </c>
      <c r="O53" s="86">
        <f t="shared" si="11"/>
        <v>0</v>
      </c>
      <c r="P53" s="86">
        <f t="shared" si="11"/>
        <v>23100</v>
      </c>
      <c r="Q53" s="86">
        <f t="shared" si="11"/>
        <v>0</v>
      </c>
      <c r="R53" s="86">
        <f t="shared" si="11"/>
        <v>0</v>
      </c>
      <c r="S53" s="86">
        <f t="shared" si="11"/>
        <v>18233</v>
      </c>
      <c r="T53" s="86">
        <f t="shared" si="11"/>
        <v>0</v>
      </c>
      <c r="U53" s="86">
        <f t="shared" si="11"/>
        <v>0</v>
      </c>
      <c r="V53" s="86">
        <f t="shared" si="11"/>
        <v>47200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617203.6</v>
      </c>
      <c r="AC53" s="86">
        <f t="shared" si="11"/>
        <v>1323</v>
      </c>
      <c r="AD53" s="86">
        <f t="shared" si="11"/>
        <v>0</v>
      </c>
      <c r="AE53" s="86">
        <f t="shared" si="11"/>
        <v>166597</v>
      </c>
      <c r="AF53" s="86">
        <f t="shared" si="11"/>
        <v>0</v>
      </c>
      <c r="AG53" s="86">
        <f t="shared" si="11"/>
        <v>0</v>
      </c>
      <c r="AH53" s="86">
        <f t="shared" si="11"/>
        <v>10500</v>
      </c>
      <c r="AI53" s="86">
        <f t="shared" si="11"/>
        <v>0</v>
      </c>
      <c r="AJ53" s="86">
        <f t="shared" si="11"/>
        <v>0</v>
      </c>
      <c r="AK53" s="86">
        <f t="shared" si="11"/>
        <v>263650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26393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30461</v>
      </c>
      <c r="BJ53" s="86">
        <f t="shared" si="11"/>
        <v>0</v>
      </c>
      <c r="BK53" s="86">
        <f t="shared" si="11"/>
        <v>0</v>
      </c>
      <c r="BL53" s="86">
        <f t="shared" si="11"/>
        <v>114741</v>
      </c>
      <c r="BM53" s="86">
        <f t="shared" si="11"/>
        <v>0</v>
      </c>
      <c r="BN53" s="86">
        <f t="shared" si="11"/>
        <v>0</v>
      </c>
      <c r="BO53" s="86">
        <f t="shared" si="11"/>
        <v>300000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500000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3014871.7</v>
      </c>
      <c r="BW53" s="87">
        <f>BW20+BW28+BW35+BW42+BW46+BW51</f>
        <v>11907.75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DAD1-1DC6-4934-A1C9-06844901F15F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207093.67</v>
      </c>
      <c r="E10" s="89">
        <v>9904.5</v>
      </c>
      <c r="F10" s="90"/>
      <c r="G10" s="88"/>
      <c r="H10" s="89"/>
      <c r="I10" s="90"/>
      <c r="J10" s="97">
        <v>52650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292781.67000000004</v>
      </c>
      <c r="BW10" s="77">
        <f t="shared" si="0"/>
        <v>11142.5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18364.080000000002</v>
      </c>
      <c r="E11" s="89">
        <v>680.25</v>
      </c>
      <c r="F11" s="90"/>
      <c r="G11" s="88"/>
      <c r="H11" s="89"/>
      <c r="I11" s="90"/>
      <c r="J11" s="97">
        <v>3450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7055</v>
      </c>
      <c r="AC11" s="89">
        <v>85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28869.08</v>
      </c>
      <c r="BW11" s="77">
        <f t="shared" si="0"/>
        <v>765.25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228043.28</v>
      </c>
      <c r="E12" s="89">
        <v>0</v>
      </c>
      <c r="F12" s="90"/>
      <c r="G12" s="88"/>
      <c r="H12" s="89"/>
      <c r="I12" s="90"/>
      <c r="J12" s="97">
        <v>13150</v>
      </c>
      <c r="K12" s="89">
        <v>0</v>
      </c>
      <c r="L12" s="101"/>
      <c r="M12" s="91">
        <v>131850</v>
      </c>
      <c r="N12" s="89">
        <v>0</v>
      </c>
      <c r="O12" s="90"/>
      <c r="P12" s="91">
        <v>20600</v>
      </c>
      <c r="Q12" s="89">
        <v>0</v>
      </c>
      <c r="R12" s="90"/>
      <c r="S12" s="91">
        <v>7600</v>
      </c>
      <c r="T12" s="89">
        <v>0</v>
      </c>
      <c r="U12" s="90"/>
      <c r="V12" s="91">
        <v>6700</v>
      </c>
      <c r="W12" s="89">
        <v>0</v>
      </c>
      <c r="X12" s="90"/>
      <c r="Y12" s="91"/>
      <c r="Z12" s="89"/>
      <c r="AA12" s="90"/>
      <c r="AB12" s="91">
        <v>278300</v>
      </c>
      <c r="AC12" s="89">
        <v>0</v>
      </c>
      <c r="AD12" s="90"/>
      <c r="AE12" s="91">
        <v>89200</v>
      </c>
      <c r="AF12" s="89">
        <v>0</v>
      </c>
      <c r="AG12" s="90"/>
      <c r="AH12" s="91">
        <v>1000</v>
      </c>
      <c r="AI12" s="89">
        <v>0</v>
      </c>
      <c r="AJ12" s="90"/>
      <c r="AK12" s="91">
        <v>210550</v>
      </c>
      <c r="AL12" s="89">
        <v>0</v>
      </c>
      <c r="AM12" s="90"/>
      <c r="AN12" s="91"/>
      <c r="AO12" s="89"/>
      <c r="AP12" s="90"/>
      <c r="AQ12" s="91">
        <v>2000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988993.28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52000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130400</v>
      </c>
      <c r="N13" s="89">
        <v>0</v>
      </c>
      <c r="O13" s="90"/>
      <c r="P13" s="91">
        <v>2000</v>
      </c>
      <c r="Q13" s="89">
        <v>0</v>
      </c>
      <c r="R13" s="90"/>
      <c r="S13" s="91">
        <v>9000</v>
      </c>
      <c r="T13" s="89">
        <v>0</v>
      </c>
      <c r="U13" s="90"/>
      <c r="V13" s="91">
        <v>40500</v>
      </c>
      <c r="W13" s="89">
        <v>0</v>
      </c>
      <c r="X13" s="90"/>
      <c r="Y13" s="91"/>
      <c r="Z13" s="89"/>
      <c r="AA13" s="90"/>
      <c r="AB13" s="91">
        <v>8492</v>
      </c>
      <c r="AC13" s="89">
        <v>0</v>
      </c>
      <c r="AD13" s="90"/>
      <c r="AE13" s="91"/>
      <c r="AF13" s="89"/>
      <c r="AG13" s="90"/>
      <c r="AH13" s="91">
        <v>3500</v>
      </c>
      <c r="AI13" s="89">
        <v>0</v>
      </c>
      <c r="AJ13" s="90"/>
      <c r="AK13" s="91">
        <v>49000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295392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6398</v>
      </c>
      <c r="N16" s="89">
        <v>0</v>
      </c>
      <c r="O16" s="90"/>
      <c r="P16" s="97"/>
      <c r="Q16" s="89"/>
      <c r="R16" s="101"/>
      <c r="S16" s="91">
        <v>715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21817</v>
      </c>
      <c r="AC16" s="89">
        <v>0</v>
      </c>
      <c r="AD16" s="90"/>
      <c r="AE16" s="97">
        <v>24861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53791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2500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2500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32000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1900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1000</v>
      </c>
      <c r="AF19" s="89">
        <v>0</v>
      </c>
      <c r="AG19" s="101"/>
      <c r="AH19" s="97">
        <v>1500</v>
      </c>
      <c r="AI19" s="89">
        <v>0</v>
      </c>
      <c r="AJ19" s="101"/>
      <c r="AK19" s="97">
        <v>2600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31047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70047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540001.03</v>
      </c>
      <c r="E20" s="78">
        <f t="shared" si="1"/>
        <v>10584.75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69250</v>
      </c>
      <c r="K20" s="78">
        <f t="shared" si="1"/>
        <v>0</v>
      </c>
      <c r="L20" s="77">
        <f t="shared" si="1"/>
        <v>0</v>
      </c>
      <c r="M20" s="98">
        <f t="shared" si="1"/>
        <v>270548</v>
      </c>
      <c r="N20" s="78">
        <f t="shared" si="1"/>
        <v>0</v>
      </c>
      <c r="O20" s="77">
        <f t="shared" si="1"/>
        <v>0</v>
      </c>
      <c r="P20" s="98">
        <f t="shared" si="1"/>
        <v>22600</v>
      </c>
      <c r="Q20" s="78">
        <f t="shared" si="1"/>
        <v>0</v>
      </c>
      <c r="R20" s="77">
        <f t="shared" si="1"/>
        <v>0</v>
      </c>
      <c r="S20" s="98">
        <f t="shared" si="1"/>
        <v>17315</v>
      </c>
      <c r="T20" s="78">
        <f t="shared" si="1"/>
        <v>0</v>
      </c>
      <c r="U20" s="77">
        <f t="shared" si="1"/>
        <v>0</v>
      </c>
      <c r="V20" s="98">
        <f t="shared" si="1"/>
        <v>47200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348702</v>
      </c>
      <c r="AC20" s="78">
        <f t="shared" si="1"/>
        <v>1323</v>
      </c>
      <c r="AD20" s="77">
        <f t="shared" si="1"/>
        <v>0</v>
      </c>
      <c r="AE20" s="98">
        <f t="shared" si="1"/>
        <v>115061</v>
      </c>
      <c r="AF20" s="78">
        <f t="shared" si="1"/>
        <v>0</v>
      </c>
      <c r="AG20" s="77">
        <f t="shared" si="1"/>
        <v>0</v>
      </c>
      <c r="AH20" s="98">
        <f t="shared" si="1"/>
        <v>6000</v>
      </c>
      <c r="AI20" s="78">
        <f t="shared" si="1"/>
        <v>0</v>
      </c>
      <c r="AJ20" s="77">
        <f t="shared" si="1"/>
        <v>0</v>
      </c>
      <c r="AK20" s="98">
        <f t="shared" si="1"/>
        <v>262150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2000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31047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1732374.03</v>
      </c>
      <c r="BW20" s="77">
        <f>BW10+BW11+BW12+BW13+BW14+BW15+BW16+BW17+BW18+BW19</f>
        <v>11907.75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49500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50000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99500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49500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50000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100000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119445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119445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119445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119445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300000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/>
      <c r="BU50" s="76"/>
      <c r="BV50" s="85">
        <f t="shared" si="9"/>
        <v>70000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0</v>
      </c>
      <c r="BU51" s="85"/>
      <c r="BV51" s="85">
        <f>BV49+BV50</f>
        <v>500000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589501.03</v>
      </c>
      <c r="E53" s="86">
        <f t="shared" si="11"/>
        <v>10584.75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69250</v>
      </c>
      <c r="K53" s="86">
        <f t="shared" si="11"/>
        <v>0</v>
      </c>
      <c r="L53" s="86">
        <f t="shared" si="11"/>
        <v>0</v>
      </c>
      <c r="M53" s="86">
        <f t="shared" si="11"/>
        <v>270548</v>
      </c>
      <c r="N53" s="86">
        <f t="shared" si="11"/>
        <v>0</v>
      </c>
      <c r="O53" s="86">
        <f t="shared" si="11"/>
        <v>0</v>
      </c>
      <c r="P53" s="86">
        <f t="shared" si="11"/>
        <v>23100</v>
      </c>
      <c r="Q53" s="86">
        <f t="shared" si="11"/>
        <v>0</v>
      </c>
      <c r="R53" s="86">
        <f t="shared" si="11"/>
        <v>0</v>
      </c>
      <c r="S53" s="86">
        <f t="shared" si="11"/>
        <v>17315</v>
      </c>
      <c r="T53" s="86">
        <f t="shared" si="11"/>
        <v>0</v>
      </c>
      <c r="U53" s="86">
        <f t="shared" si="11"/>
        <v>0</v>
      </c>
      <c r="V53" s="86">
        <f t="shared" si="11"/>
        <v>47200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348702</v>
      </c>
      <c r="AC53" s="86">
        <f t="shared" si="11"/>
        <v>1323</v>
      </c>
      <c r="AD53" s="86">
        <f t="shared" si="11"/>
        <v>0</v>
      </c>
      <c r="AE53" s="86">
        <f t="shared" si="11"/>
        <v>165061</v>
      </c>
      <c r="AF53" s="86">
        <f t="shared" si="11"/>
        <v>0</v>
      </c>
      <c r="AG53" s="86">
        <f t="shared" si="11"/>
        <v>0</v>
      </c>
      <c r="AH53" s="86">
        <f t="shared" si="11"/>
        <v>6000</v>
      </c>
      <c r="AI53" s="86">
        <f t="shared" si="11"/>
        <v>0</v>
      </c>
      <c r="AJ53" s="86">
        <f t="shared" si="11"/>
        <v>0</v>
      </c>
      <c r="AK53" s="86">
        <f t="shared" si="11"/>
        <v>262150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2000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31047</v>
      </c>
      <c r="BJ53" s="86">
        <f t="shared" si="11"/>
        <v>0</v>
      </c>
      <c r="BK53" s="86">
        <f t="shared" si="11"/>
        <v>0</v>
      </c>
      <c r="BL53" s="86">
        <f t="shared" si="11"/>
        <v>119445</v>
      </c>
      <c r="BM53" s="86">
        <f t="shared" si="11"/>
        <v>0</v>
      </c>
      <c r="BN53" s="86">
        <f t="shared" si="11"/>
        <v>0</v>
      </c>
      <c r="BO53" s="86">
        <f t="shared" si="11"/>
        <v>300000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500000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2751819.0300000003</v>
      </c>
      <c r="BW53" s="87">
        <f>BW20+BW28+BW35+BW42+BW46+BW51</f>
        <v>11907.75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D4C4-036B-4D2F-9AF3-6AADD3EE4B43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7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7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7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IF((Spese_Rendiconto_Anno0!BV53+Spese_Rendiconto_Anno0!BW53-Entrate_Rendiconto_Anno0!D58)&lt;0,Entrate_Rendiconto_Anno0!D58-Spese_Rendiconto_Anno0!BV53-Spese_Rendiconto_Anno0!BW53,0)</f>
        <v>0</v>
      </c>
      <c r="BW54" s="93"/>
      <c r="BX54" s="94">
        <f>IF((Spese_Rendiconto_Anno0!BX53-Entrate_Rendiconto_Anno0!E58)&lt;0,Entrate_Rendiconto_Anno0!E58-Spese_Rendiconto_Anno0!BX53,0)</f>
        <v>0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Entrate_Bilancio_2021</vt:lpstr>
      <vt:lpstr>Entrate_Bilancio_2022</vt:lpstr>
      <vt:lpstr>Entrate_Bilancio_2023</vt:lpstr>
      <vt:lpstr>Entrate_Rendiconto_Anno0</vt:lpstr>
      <vt:lpstr>Spese_Bilancio_2021</vt:lpstr>
      <vt:lpstr>Spese_Bilancio_2022</vt:lpstr>
      <vt:lpstr>Spese_Bilancio_2023</vt:lpstr>
      <vt:lpstr>Spese_Rendiconto_Anno0</vt:lpstr>
      <vt:lpstr>Entrate_Bilancio_2021!Area_stampa</vt:lpstr>
      <vt:lpstr>Entrate_Bilancio_2022!Area_stampa</vt:lpstr>
      <vt:lpstr>Entrate_Bilancio_2023!Area_stampa</vt:lpstr>
      <vt:lpstr>Entrate_Rendiconto_Anno0!Area_stampa</vt:lpstr>
      <vt:lpstr>Spese_Bilancio_2021!Area_stampa</vt:lpstr>
      <vt:lpstr>Spese_Bilancio_2022!Area_stampa</vt:lpstr>
      <vt:lpstr>Spese_Bilancio_2023!Area_stampa</vt:lpstr>
      <vt:lpstr>Spese_Rendiconto_Anno0!Area_stampa</vt:lpstr>
      <vt:lpstr>Spese_Bilancio_2021!Titoli_stampa</vt:lpstr>
      <vt:lpstr>Spese_Bilancio_2022!Titoli_stampa</vt:lpstr>
      <vt:lpstr>Spese_Bilancio_2023!Titoli_stampa</vt:lpstr>
      <vt:lpstr>Spese_Rendiconto_Anno0!Titoli_stampa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2025-05-31T14:49:30Z</dcterms:modified>
</cp:coreProperties>
</file>