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8_{19DE4A8D-F5AC-45DE-868B-443C28793592}" xr6:coauthVersionLast="47" xr6:coauthVersionMax="47" xr10:uidLastSave="{00000000-0000-0000-0000-000000000000}"/>
  <bookViews>
    <workbookView xWindow="-120" yWindow="-120" windowWidth="29040" windowHeight="15840" xr2:uid="{E68F8437-01B4-444E-897B-5558478784FF}"/>
  </bookViews>
  <sheets>
    <sheet name="Entrate_Bilancio_2023" sheetId="1" r:id="rId1"/>
    <sheet name="Entrate_Bilancio_2024" sheetId="2" r:id="rId2"/>
    <sheet name="Entrate_Bilancio_2025" sheetId="3" r:id="rId3"/>
    <sheet name="Entrate_Rendiconto_Anno0" sheetId="4" state="hidden" r:id="rId4"/>
    <sheet name="Spese_Bilancio_2023" sheetId="5" r:id="rId5"/>
    <sheet name="Spese_Bilancio_2024" sheetId="6" r:id="rId6"/>
    <sheet name="Spese_Bilancio_2025" sheetId="7" r:id="rId7"/>
    <sheet name="Spese_Rendiconto_Anno0" sheetId="8" state="hidden" r:id="rId8"/>
  </sheets>
  <definedNames>
    <definedName name="_xlnm.Print_Area" localSheetId="0">Entrate_Bilancio_2023!$B$1:$E$58</definedName>
    <definedName name="_xlnm.Print_Area" localSheetId="1">Entrate_Bilancio_2024!$B$1:$E$58</definedName>
    <definedName name="_xlnm.Print_Area" localSheetId="2">Entrate_Bilancio_2025!$B$1:$E$58</definedName>
    <definedName name="_xlnm.Print_Area" localSheetId="3">Entrate_Rendiconto_Anno0!$B$1:$E$59</definedName>
    <definedName name="_xlnm.Print_Area" localSheetId="4">Spese_Bilancio_2023!$B$1:$BX$53</definedName>
    <definedName name="_xlnm.Print_Area" localSheetId="5">Spese_Bilancio_2024!$B$1:$BX$53</definedName>
    <definedName name="_xlnm.Print_Area" localSheetId="6">Spese_Bilancio_2025!$B$1:$BX$53</definedName>
    <definedName name="_xlnm.Print_Area" localSheetId="7">Spese_Rendiconto_Anno0!$B$1:$BX$54</definedName>
    <definedName name="_xlnm.Print_Titles" localSheetId="4">Spese_Bilancio_2023!$B:$C</definedName>
    <definedName name="_xlnm.Print_Titles" localSheetId="5">Spese_Bilancio_2024!$B:$C</definedName>
    <definedName name="_xlnm.Print_Titles" localSheetId="6">Spese_Bilancio_2025!$B:$C</definedName>
    <definedName name="_xlnm.Print_Titles" localSheetId="7">Spese_Rendiconto_Anno0!$B:$C</definedName>
  </definedNames>
  <calcPr calcId="181029" fullCalcOnLoad="1"/>
</workbook>
</file>

<file path=xl/calcChain.xml><?xml version="1.0" encoding="utf-8"?>
<calcChain xmlns="http://schemas.openxmlformats.org/spreadsheetml/2006/main">
  <c r="D16" i="1" l="1"/>
  <c r="E16" i="1"/>
  <c r="D23" i="1"/>
  <c r="E23" i="1"/>
  <c r="D30" i="1"/>
  <c r="E30" i="1"/>
  <c r="D37" i="1"/>
  <c r="E37" i="1"/>
  <c r="D43" i="1"/>
  <c r="E43" i="1"/>
  <c r="D49" i="1"/>
  <c r="E49" i="1"/>
  <c r="D52" i="1"/>
  <c r="E52" i="1"/>
  <c r="D56" i="1"/>
  <c r="E56" i="1"/>
  <c r="D57" i="1"/>
  <c r="D58" i="1" s="1"/>
  <c r="E57" i="1"/>
  <c r="E58" i="1"/>
  <c r="D16" i="2"/>
  <c r="E16" i="2"/>
  <c r="D23" i="2"/>
  <c r="E23" i="2"/>
  <c r="D30" i="2"/>
  <c r="E30" i="2"/>
  <c r="D37" i="2"/>
  <c r="E37" i="2"/>
  <c r="D43" i="2"/>
  <c r="E43" i="2"/>
  <c r="D49" i="2"/>
  <c r="E49" i="2"/>
  <c r="D52" i="2"/>
  <c r="E52" i="2"/>
  <c r="D56" i="2"/>
  <c r="E56" i="2"/>
  <c r="D57" i="2"/>
  <c r="D58" i="2" s="1"/>
  <c r="D16" i="3"/>
  <c r="E16" i="3"/>
  <c r="D23" i="3"/>
  <c r="D57" i="3" s="1"/>
  <c r="D58" i="3" s="1"/>
  <c r="E23" i="3"/>
  <c r="D30" i="3"/>
  <c r="E30" i="3"/>
  <c r="D37" i="3"/>
  <c r="E37" i="3"/>
  <c r="D43" i="3"/>
  <c r="E43" i="3"/>
  <c r="D49" i="3"/>
  <c r="E49" i="3"/>
  <c r="D52" i="3"/>
  <c r="E52" i="3"/>
  <c r="D56" i="3"/>
  <c r="E56" i="3"/>
  <c r="D16" i="4"/>
  <c r="E16" i="4"/>
  <c r="D23" i="4"/>
  <c r="D57" i="4" s="1"/>
  <c r="D58" i="4" s="1"/>
  <c r="E23" i="4"/>
  <c r="D30" i="4"/>
  <c r="E30" i="4"/>
  <c r="D37" i="4"/>
  <c r="E37" i="4"/>
  <c r="D43" i="4"/>
  <c r="E43" i="4"/>
  <c r="D49" i="4"/>
  <c r="E49" i="4"/>
  <c r="D52" i="4"/>
  <c r="E52" i="4"/>
  <c r="D56" i="4"/>
  <c r="E56" i="4"/>
  <c r="BV8" i="5"/>
  <c r="BV10" i="5"/>
  <c r="BW10" i="5"/>
  <c r="BW20" i="5" s="1"/>
  <c r="BX10" i="5"/>
  <c r="BV11" i="5"/>
  <c r="BW11" i="5"/>
  <c r="BX11" i="5"/>
  <c r="BX20" i="5" s="1"/>
  <c r="BV12" i="5"/>
  <c r="BW12" i="5"/>
  <c r="BX12" i="5"/>
  <c r="BV13" i="5"/>
  <c r="BW13" i="5"/>
  <c r="BX13" i="5"/>
  <c r="BV14" i="5"/>
  <c r="BW14" i="5"/>
  <c r="BX14" i="5"/>
  <c r="BV15" i="5"/>
  <c r="BW15" i="5"/>
  <c r="BX15" i="5"/>
  <c r="BV16" i="5"/>
  <c r="BW16" i="5"/>
  <c r="BX16" i="5"/>
  <c r="BV17" i="5"/>
  <c r="BW17" i="5"/>
  <c r="BX17" i="5"/>
  <c r="BV18" i="5"/>
  <c r="BW18" i="5"/>
  <c r="BX18" i="5"/>
  <c r="BV19" i="5"/>
  <c r="BW19" i="5"/>
  <c r="BX19" i="5"/>
  <c r="D20" i="5"/>
  <c r="E20" i="5"/>
  <c r="F20" i="5"/>
  <c r="G20" i="5"/>
  <c r="G53" i="5" s="1"/>
  <c r="H20" i="5"/>
  <c r="I20" i="5"/>
  <c r="J20" i="5"/>
  <c r="K20" i="5"/>
  <c r="K53" i="5" s="1"/>
  <c r="L20" i="5"/>
  <c r="M20" i="5"/>
  <c r="N20" i="5"/>
  <c r="O20" i="5"/>
  <c r="P20" i="5"/>
  <c r="Q20" i="5"/>
  <c r="R20" i="5"/>
  <c r="S20" i="5"/>
  <c r="S53" i="5" s="1"/>
  <c r="T20" i="5"/>
  <c r="U20" i="5"/>
  <c r="V20" i="5"/>
  <c r="W20" i="5"/>
  <c r="W53" i="5" s="1"/>
  <c r="X20" i="5"/>
  <c r="Y20" i="5"/>
  <c r="Z20" i="5"/>
  <c r="AA20" i="5"/>
  <c r="AA53" i="5" s="1"/>
  <c r="AB20" i="5"/>
  <c r="AC20" i="5"/>
  <c r="AD20" i="5"/>
  <c r="AE20" i="5"/>
  <c r="AF20" i="5"/>
  <c r="AG20" i="5"/>
  <c r="AH20" i="5"/>
  <c r="AI20" i="5"/>
  <c r="AI53" i="5" s="1"/>
  <c r="AJ20" i="5"/>
  <c r="AK20" i="5"/>
  <c r="AL20" i="5"/>
  <c r="AM20" i="5"/>
  <c r="AM53" i="5" s="1"/>
  <c r="AN20" i="5"/>
  <c r="AO20" i="5"/>
  <c r="AP20" i="5"/>
  <c r="AQ20" i="5"/>
  <c r="AQ53" i="5" s="1"/>
  <c r="AR20" i="5"/>
  <c r="AS20" i="5"/>
  <c r="AT20" i="5"/>
  <c r="AU20" i="5"/>
  <c r="AV20" i="5"/>
  <c r="AW20" i="5"/>
  <c r="AX20" i="5"/>
  <c r="AY20" i="5"/>
  <c r="AY53" i="5" s="1"/>
  <c r="AZ20" i="5"/>
  <c r="BA20" i="5"/>
  <c r="BB20" i="5"/>
  <c r="BC20" i="5"/>
  <c r="BC53" i="5" s="1"/>
  <c r="BD20" i="5"/>
  <c r="BE20" i="5"/>
  <c r="BF20" i="5"/>
  <c r="BG20" i="5"/>
  <c r="BG53" i="5" s="1"/>
  <c r="BH20" i="5"/>
  <c r="BI20" i="5"/>
  <c r="BJ20" i="5"/>
  <c r="BK20" i="5"/>
  <c r="BL20" i="5"/>
  <c r="BM20" i="5"/>
  <c r="BN20" i="5"/>
  <c r="BO20" i="5"/>
  <c r="BO53" i="5" s="1"/>
  <c r="BP20" i="5"/>
  <c r="BQ20" i="5"/>
  <c r="BR20" i="5"/>
  <c r="BS20" i="5"/>
  <c r="BS53" i="5" s="1"/>
  <c r="BT20" i="5"/>
  <c r="BV23" i="5"/>
  <c r="BW23" i="5"/>
  <c r="BX23" i="5"/>
  <c r="BV24" i="5"/>
  <c r="BW24" i="5"/>
  <c r="BW28" i="5" s="1"/>
  <c r="BX24" i="5"/>
  <c r="BV25" i="5"/>
  <c r="BW25" i="5"/>
  <c r="BX25" i="5"/>
  <c r="BX28" i="5" s="1"/>
  <c r="BV26" i="5"/>
  <c r="BW26" i="5"/>
  <c r="BX26" i="5"/>
  <c r="BV27" i="5"/>
  <c r="BW27" i="5"/>
  <c r="BX27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BN28" i="5"/>
  <c r="BO28" i="5"/>
  <c r="BP28" i="5"/>
  <c r="BQ28" i="5"/>
  <c r="BR28" i="5"/>
  <c r="BS28" i="5"/>
  <c r="BT28" i="5"/>
  <c r="BV28" i="5"/>
  <c r="BV31" i="5"/>
  <c r="BW31" i="5"/>
  <c r="BX31" i="5"/>
  <c r="BV32" i="5"/>
  <c r="BW32" i="5"/>
  <c r="BX32" i="5"/>
  <c r="BV33" i="5"/>
  <c r="BW33" i="5"/>
  <c r="BX33" i="5"/>
  <c r="BV34" i="5"/>
  <c r="BW34" i="5"/>
  <c r="BX34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V35" i="5"/>
  <c r="BX35" i="5"/>
  <c r="BV38" i="5"/>
  <c r="BV42" i="5" s="1"/>
  <c r="BW38" i="5"/>
  <c r="BX38" i="5"/>
  <c r="BV39" i="5"/>
  <c r="BW39" i="5"/>
  <c r="BX39" i="5"/>
  <c r="BV40" i="5"/>
  <c r="BW40" i="5"/>
  <c r="BX40" i="5"/>
  <c r="BX42" i="5" s="1"/>
  <c r="BV41" i="5"/>
  <c r="BW41" i="5"/>
  <c r="BX41" i="5"/>
  <c r="D42" i="5"/>
  <c r="E42" i="5"/>
  <c r="F42" i="5"/>
  <c r="G42" i="5"/>
  <c r="H42" i="5"/>
  <c r="I42" i="5"/>
  <c r="J42" i="5"/>
  <c r="K42" i="5"/>
  <c r="L42" i="5"/>
  <c r="L53" i="5" s="1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B53" i="5" s="1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R53" i="5" s="1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H53" i="5" s="1"/>
  <c r="BI42" i="5"/>
  <c r="BJ42" i="5"/>
  <c r="BK42" i="5"/>
  <c r="BL42" i="5"/>
  <c r="BM42" i="5"/>
  <c r="BN42" i="5"/>
  <c r="BO42" i="5"/>
  <c r="BP42" i="5"/>
  <c r="BQ42" i="5"/>
  <c r="BR42" i="5"/>
  <c r="BS42" i="5"/>
  <c r="BT42" i="5"/>
  <c r="BV45" i="5"/>
  <c r="BW45" i="5"/>
  <c r="BX45" i="5"/>
  <c r="D46" i="5"/>
  <c r="E46" i="5"/>
  <c r="F46" i="5"/>
  <c r="G46" i="5"/>
  <c r="H46" i="5"/>
  <c r="I46" i="5"/>
  <c r="J46" i="5"/>
  <c r="K46" i="5"/>
  <c r="L46" i="5"/>
  <c r="M46" i="5"/>
  <c r="N46" i="5"/>
  <c r="N53" i="5" s="1"/>
  <c r="O46" i="5"/>
  <c r="P46" i="5"/>
  <c r="Q46" i="5"/>
  <c r="R46" i="5"/>
  <c r="R53" i="5" s="1"/>
  <c r="S46" i="5"/>
  <c r="T46" i="5"/>
  <c r="U46" i="5"/>
  <c r="V46" i="5"/>
  <c r="W46" i="5"/>
  <c r="X46" i="5"/>
  <c r="Y46" i="5"/>
  <c r="Z46" i="5"/>
  <c r="AA46" i="5"/>
  <c r="AB46" i="5"/>
  <c r="AC46" i="5"/>
  <c r="AD46" i="5"/>
  <c r="AD53" i="5" s="1"/>
  <c r="AE46" i="5"/>
  <c r="AF46" i="5"/>
  <c r="AG46" i="5"/>
  <c r="AH46" i="5"/>
  <c r="AH53" i="5" s="1"/>
  <c r="AI46" i="5"/>
  <c r="AJ46" i="5"/>
  <c r="AK46" i="5"/>
  <c r="AL46" i="5"/>
  <c r="AM46" i="5"/>
  <c r="AN46" i="5"/>
  <c r="AO46" i="5"/>
  <c r="AP46" i="5"/>
  <c r="AQ46" i="5"/>
  <c r="AR46" i="5"/>
  <c r="AS46" i="5"/>
  <c r="AT46" i="5"/>
  <c r="AU46" i="5"/>
  <c r="AV46" i="5"/>
  <c r="AW46" i="5"/>
  <c r="AX46" i="5"/>
  <c r="AX53" i="5" s="1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BN46" i="5"/>
  <c r="BN53" i="5" s="1"/>
  <c r="BO46" i="5"/>
  <c r="BP46" i="5"/>
  <c r="BQ46" i="5"/>
  <c r="BR46" i="5"/>
  <c r="BS46" i="5"/>
  <c r="BT46" i="5"/>
  <c r="BV46" i="5"/>
  <c r="BW46" i="5"/>
  <c r="BX46" i="5"/>
  <c r="BV49" i="5"/>
  <c r="BV51" i="5" s="1"/>
  <c r="BW49" i="5"/>
  <c r="BW51" i="5" s="1"/>
  <c r="BX49" i="5"/>
  <c r="BX51" i="5" s="1"/>
  <c r="BV50" i="5"/>
  <c r="BW50" i="5"/>
  <c r="BX50" i="5"/>
  <c r="D51" i="5"/>
  <c r="E51" i="5"/>
  <c r="F51" i="5"/>
  <c r="G51" i="5"/>
  <c r="H51" i="5"/>
  <c r="H53" i="5" s="1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X53" i="5" s="1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N53" i="5" s="1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D53" i="5" s="1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BT53" i="5" s="1"/>
  <c r="D53" i="5"/>
  <c r="F53" i="5"/>
  <c r="J53" i="5"/>
  <c r="O53" i="5"/>
  <c r="P53" i="5"/>
  <c r="T53" i="5"/>
  <c r="V53" i="5"/>
  <c r="Z53" i="5"/>
  <c r="AE53" i="5"/>
  <c r="AF53" i="5"/>
  <c r="AJ53" i="5"/>
  <c r="AL53" i="5"/>
  <c r="AP53" i="5"/>
  <c r="AT53" i="5"/>
  <c r="AU53" i="5"/>
  <c r="AV53" i="5"/>
  <c r="AZ53" i="5"/>
  <c r="BB53" i="5"/>
  <c r="BF53" i="5"/>
  <c r="BJ53" i="5"/>
  <c r="BK53" i="5"/>
  <c r="BL53" i="5"/>
  <c r="BP53" i="5"/>
  <c r="BR53" i="5"/>
  <c r="BU53" i="5"/>
  <c r="BV8" i="6"/>
  <c r="BV10" i="6"/>
  <c r="BW10" i="6"/>
  <c r="BX10" i="6"/>
  <c r="BV11" i="6"/>
  <c r="BW11" i="6"/>
  <c r="BX11" i="6"/>
  <c r="BV12" i="6"/>
  <c r="BW12" i="6"/>
  <c r="BX12" i="6"/>
  <c r="BV13" i="6"/>
  <c r="BW13" i="6"/>
  <c r="BX13" i="6"/>
  <c r="BV14" i="6"/>
  <c r="BW14" i="6"/>
  <c r="BX14" i="6"/>
  <c r="BV15" i="6"/>
  <c r="BW15" i="6"/>
  <c r="BX15" i="6"/>
  <c r="BV16" i="6"/>
  <c r="BW16" i="6"/>
  <c r="BX16" i="6"/>
  <c r="BV17" i="6"/>
  <c r="BW17" i="6"/>
  <c r="BX17" i="6"/>
  <c r="BV18" i="6"/>
  <c r="BW18" i="6"/>
  <c r="BX18" i="6"/>
  <c r="BV19" i="6"/>
  <c r="BW19" i="6"/>
  <c r="BX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W20" i="6"/>
  <c r="BX20" i="6"/>
  <c r="BV23" i="6"/>
  <c r="BW23" i="6"/>
  <c r="BX23" i="6"/>
  <c r="BX28" i="6" s="1"/>
  <c r="BV24" i="6"/>
  <c r="BV28" i="6" s="1"/>
  <c r="BW24" i="6"/>
  <c r="BX24" i="6"/>
  <c r="BV25" i="6"/>
  <c r="BW25" i="6"/>
  <c r="BX25" i="6"/>
  <c r="BV26" i="6"/>
  <c r="BW26" i="6"/>
  <c r="BX26" i="6"/>
  <c r="BV27" i="6"/>
  <c r="BW27" i="6"/>
  <c r="BX27" i="6"/>
  <c r="D28" i="6"/>
  <c r="E28" i="6"/>
  <c r="F28" i="6"/>
  <c r="G28" i="6"/>
  <c r="H28" i="6"/>
  <c r="I28" i="6"/>
  <c r="J28" i="6"/>
  <c r="K28" i="6"/>
  <c r="K53" i="6" s="1"/>
  <c r="L28" i="6"/>
  <c r="M28" i="6"/>
  <c r="N28" i="6"/>
  <c r="O28" i="6"/>
  <c r="O53" i="6" s="1"/>
  <c r="P28" i="6"/>
  <c r="Q28" i="6"/>
  <c r="R28" i="6"/>
  <c r="S28" i="6"/>
  <c r="S53" i="6" s="1"/>
  <c r="T28" i="6"/>
  <c r="U28" i="6"/>
  <c r="V28" i="6"/>
  <c r="W28" i="6"/>
  <c r="X28" i="6"/>
  <c r="Y28" i="6"/>
  <c r="Z28" i="6"/>
  <c r="AA28" i="6"/>
  <c r="AA53" i="6" s="1"/>
  <c r="AB28" i="6"/>
  <c r="AC28" i="6"/>
  <c r="AD28" i="6"/>
  <c r="AE28" i="6"/>
  <c r="AE53" i="6" s="1"/>
  <c r="AF28" i="6"/>
  <c r="AG28" i="6"/>
  <c r="AH28" i="6"/>
  <c r="AI28" i="6"/>
  <c r="AI53" i="6" s="1"/>
  <c r="AJ28" i="6"/>
  <c r="AK28" i="6"/>
  <c r="AL28" i="6"/>
  <c r="AM28" i="6"/>
  <c r="AN28" i="6"/>
  <c r="AO28" i="6"/>
  <c r="AP28" i="6"/>
  <c r="AQ28" i="6"/>
  <c r="AQ53" i="6" s="1"/>
  <c r="AR28" i="6"/>
  <c r="AS28" i="6"/>
  <c r="AT28" i="6"/>
  <c r="AU28" i="6"/>
  <c r="AU53" i="6" s="1"/>
  <c r="AV28" i="6"/>
  <c r="AW28" i="6"/>
  <c r="AX28" i="6"/>
  <c r="AY28" i="6"/>
  <c r="AY53" i="6" s="1"/>
  <c r="AZ28" i="6"/>
  <c r="BA28" i="6"/>
  <c r="BB28" i="6"/>
  <c r="BC28" i="6"/>
  <c r="BD28" i="6"/>
  <c r="BE28" i="6"/>
  <c r="BF28" i="6"/>
  <c r="BG28" i="6"/>
  <c r="BG53" i="6" s="1"/>
  <c r="BH28" i="6"/>
  <c r="BI28" i="6"/>
  <c r="BJ28" i="6"/>
  <c r="BK28" i="6"/>
  <c r="BK53" i="6" s="1"/>
  <c r="BL28" i="6"/>
  <c r="BM28" i="6"/>
  <c r="BN28" i="6"/>
  <c r="BO28" i="6"/>
  <c r="BO53" i="6" s="1"/>
  <c r="BP28" i="6"/>
  <c r="BQ28" i="6"/>
  <c r="BR28" i="6"/>
  <c r="BS28" i="6"/>
  <c r="BT28" i="6"/>
  <c r="BV31" i="6"/>
  <c r="BV35" i="6" s="1"/>
  <c r="BW31" i="6"/>
  <c r="BX31" i="6"/>
  <c r="BV32" i="6"/>
  <c r="BW32" i="6"/>
  <c r="BX32" i="6"/>
  <c r="BX35" i="6" s="1"/>
  <c r="BV33" i="6"/>
  <c r="BW33" i="6"/>
  <c r="BX33" i="6"/>
  <c r="BV34" i="6"/>
  <c r="BW34" i="6"/>
  <c r="BX34" i="6"/>
  <c r="D35" i="6"/>
  <c r="D53" i="6" s="1"/>
  <c r="E35" i="6"/>
  <c r="F35" i="6"/>
  <c r="G35" i="6"/>
  <c r="H35" i="6"/>
  <c r="H53" i="6" s="1"/>
  <c r="I35" i="6"/>
  <c r="J35" i="6"/>
  <c r="K35" i="6"/>
  <c r="L35" i="6"/>
  <c r="M35" i="6"/>
  <c r="N35" i="6"/>
  <c r="O35" i="6"/>
  <c r="P35" i="6"/>
  <c r="P53" i="6" s="1"/>
  <c r="Q35" i="6"/>
  <c r="R35" i="6"/>
  <c r="S35" i="6"/>
  <c r="T35" i="6"/>
  <c r="T53" i="6" s="1"/>
  <c r="U35" i="6"/>
  <c r="V35" i="6"/>
  <c r="W35" i="6"/>
  <c r="X35" i="6"/>
  <c r="X53" i="6" s="1"/>
  <c r="Y35" i="6"/>
  <c r="Z35" i="6"/>
  <c r="AA35" i="6"/>
  <c r="AB35" i="6"/>
  <c r="AC35" i="6"/>
  <c r="AD35" i="6"/>
  <c r="AE35" i="6"/>
  <c r="AF35" i="6"/>
  <c r="AF53" i="6" s="1"/>
  <c r="AG35" i="6"/>
  <c r="AH35" i="6"/>
  <c r="AI35" i="6"/>
  <c r="AJ35" i="6"/>
  <c r="AJ53" i="6" s="1"/>
  <c r="AK35" i="6"/>
  <c r="AL35" i="6"/>
  <c r="AM35" i="6"/>
  <c r="AN35" i="6"/>
  <c r="AN53" i="6" s="1"/>
  <c r="AO35" i="6"/>
  <c r="AP35" i="6"/>
  <c r="AQ35" i="6"/>
  <c r="AR35" i="6"/>
  <c r="AS35" i="6"/>
  <c r="AT35" i="6"/>
  <c r="AU35" i="6"/>
  <c r="AV35" i="6"/>
  <c r="AV53" i="6" s="1"/>
  <c r="AW35" i="6"/>
  <c r="AX35" i="6"/>
  <c r="AY35" i="6"/>
  <c r="AZ35" i="6"/>
  <c r="AZ53" i="6" s="1"/>
  <c r="BA35" i="6"/>
  <c r="BB35" i="6"/>
  <c r="BC35" i="6"/>
  <c r="BD35" i="6"/>
  <c r="BD53" i="6" s="1"/>
  <c r="BE35" i="6"/>
  <c r="BF35" i="6"/>
  <c r="BG35" i="6"/>
  <c r="BH35" i="6"/>
  <c r="BI35" i="6"/>
  <c r="BJ35" i="6"/>
  <c r="BK35" i="6"/>
  <c r="BL35" i="6"/>
  <c r="BL53" i="6" s="1"/>
  <c r="BM35" i="6"/>
  <c r="BN35" i="6"/>
  <c r="BO35" i="6"/>
  <c r="BP35" i="6"/>
  <c r="BP53" i="6" s="1"/>
  <c r="BQ35" i="6"/>
  <c r="BR35" i="6"/>
  <c r="BS35" i="6"/>
  <c r="BT35" i="6"/>
  <c r="BT53" i="6" s="1"/>
  <c r="BV38" i="6"/>
  <c r="BW38" i="6"/>
  <c r="BW42" i="6" s="1"/>
  <c r="BX38" i="6"/>
  <c r="BV39" i="6"/>
  <c r="BW39" i="6"/>
  <c r="BX39" i="6"/>
  <c r="BX42" i="6" s="1"/>
  <c r="BV40" i="6"/>
  <c r="BW40" i="6"/>
  <c r="BX40" i="6"/>
  <c r="BV41" i="6"/>
  <c r="BW41" i="6"/>
  <c r="BX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V42" i="6"/>
  <c r="BV45" i="6"/>
  <c r="BW45" i="6"/>
  <c r="BX45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V46" i="6"/>
  <c r="BW46" i="6"/>
  <c r="BX46" i="6"/>
  <c r="BV49" i="6"/>
  <c r="BV51" i="6" s="1"/>
  <c r="BW49" i="6"/>
  <c r="BX49" i="6"/>
  <c r="BV50" i="6"/>
  <c r="BW50" i="6"/>
  <c r="BX50" i="6"/>
  <c r="D51" i="6"/>
  <c r="E51" i="6"/>
  <c r="F51" i="6"/>
  <c r="F53" i="6" s="1"/>
  <c r="G51" i="6"/>
  <c r="H51" i="6"/>
  <c r="I51" i="6"/>
  <c r="J51" i="6"/>
  <c r="J53" i="6" s="1"/>
  <c r="K51" i="6"/>
  <c r="L51" i="6"/>
  <c r="M51" i="6"/>
  <c r="N51" i="6"/>
  <c r="O51" i="6"/>
  <c r="P51" i="6"/>
  <c r="Q51" i="6"/>
  <c r="R51" i="6"/>
  <c r="S51" i="6"/>
  <c r="T51" i="6"/>
  <c r="U51" i="6"/>
  <c r="V51" i="6"/>
  <c r="V53" i="6" s="1"/>
  <c r="W51" i="6"/>
  <c r="X51" i="6"/>
  <c r="Y51" i="6"/>
  <c r="Z51" i="6"/>
  <c r="Z53" i="6" s="1"/>
  <c r="AA51" i="6"/>
  <c r="AB51" i="6"/>
  <c r="AC51" i="6"/>
  <c r="AD51" i="6"/>
  <c r="AE51" i="6"/>
  <c r="AF51" i="6"/>
  <c r="AG51" i="6"/>
  <c r="AH51" i="6"/>
  <c r="AI51" i="6"/>
  <c r="AJ51" i="6"/>
  <c r="AK51" i="6"/>
  <c r="AL51" i="6"/>
  <c r="AL53" i="6" s="1"/>
  <c r="AM51" i="6"/>
  <c r="AN51" i="6"/>
  <c r="AO51" i="6"/>
  <c r="AP51" i="6"/>
  <c r="AP53" i="6" s="1"/>
  <c r="AQ51" i="6"/>
  <c r="AR51" i="6"/>
  <c r="AS51" i="6"/>
  <c r="AT51" i="6"/>
  <c r="AU51" i="6"/>
  <c r="AV51" i="6"/>
  <c r="AW51" i="6"/>
  <c r="AX51" i="6"/>
  <c r="AY51" i="6"/>
  <c r="AZ51" i="6"/>
  <c r="BA51" i="6"/>
  <c r="BB51" i="6"/>
  <c r="BB53" i="6" s="1"/>
  <c r="BC51" i="6"/>
  <c r="BD51" i="6"/>
  <c r="BE51" i="6"/>
  <c r="BF51" i="6"/>
  <c r="BF53" i="6" s="1"/>
  <c r="BG51" i="6"/>
  <c r="BH51" i="6"/>
  <c r="BI51" i="6"/>
  <c r="BJ51" i="6"/>
  <c r="BK51" i="6"/>
  <c r="BL51" i="6"/>
  <c r="BM51" i="6"/>
  <c r="BN51" i="6"/>
  <c r="BO51" i="6"/>
  <c r="BP51" i="6"/>
  <c r="BQ51" i="6"/>
  <c r="BR51" i="6"/>
  <c r="BR53" i="6" s="1"/>
  <c r="BS51" i="6"/>
  <c r="BT51" i="6"/>
  <c r="BW51" i="6"/>
  <c r="BX51" i="6"/>
  <c r="G53" i="6"/>
  <c r="L53" i="6"/>
  <c r="N53" i="6"/>
  <c r="R53" i="6"/>
  <c r="W53" i="6"/>
  <c r="AB53" i="6"/>
  <c r="AD53" i="6"/>
  <c r="AH53" i="6"/>
  <c r="AM53" i="6"/>
  <c r="AR53" i="6"/>
  <c r="AT53" i="6"/>
  <c r="AX53" i="6"/>
  <c r="BC53" i="6"/>
  <c r="BH53" i="6"/>
  <c r="BJ53" i="6"/>
  <c r="BN53" i="6"/>
  <c r="BS53" i="6"/>
  <c r="BU53" i="6"/>
  <c r="BV8" i="7"/>
  <c r="BV10" i="7"/>
  <c r="BW10" i="7"/>
  <c r="BW20" i="7" s="1"/>
  <c r="BX10" i="7"/>
  <c r="BV11" i="7"/>
  <c r="BW11" i="7"/>
  <c r="BX11" i="7"/>
  <c r="BX20" i="7" s="1"/>
  <c r="BV12" i="7"/>
  <c r="BW12" i="7"/>
  <c r="BX12" i="7"/>
  <c r="BV13" i="7"/>
  <c r="BW13" i="7"/>
  <c r="BX13" i="7"/>
  <c r="BV14" i="7"/>
  <c r="BW14" i="7"/>
  <c r="BX14" i="7"/>
  <c r="BV15" i="7"/>
  <c r="BW15" i="7"/>
  <c r="BX15" i="7"/>
  <c r="BV16" i="7"/>
  <c r="BW16" i="7"/>
  <c r="BX16" i="7"/>
  <c r="BV17" i="7"/>
  <c r="BW17" i="7"/>
  <c r="BX17" i="7"/>
  <c r="BV18" i="7"/>
  <c r="BW18" i="7"/>
  <c r="BX18" i="7"/>
  <c r="BV19" i="7"/>
  <c r="BW19" i="7"/>
  <c r="BX19" i="7"/>
  <c r="D20" i="7"/>
  <c r="E20" i="7"/>
  <c r="F20" i="7"/>
  <c r="G20" i="7"/>
  <c r="G53" i="7" s="1"/>
  <c r="H20" i="7"/>
  <c r="I20" i="7"/>
  <c r="J20" i="7"/>
  <c r="K20" i="7"/>
  <c r="K53" i="7" s="1"/>
  <c r="L20" i="7"/>
  <c r="M20" i="7"/>
  <c r="N20" i="7"/>
  <c r="O20" i="7"/>
  <c r="P20" i="7"/>
  <c r="Q20" i="7"/>
  <c r="R20" i="7"/>
  <c r="S20" i="7"/>
  <c r="S53" i="7" s="1"/>
  <c r="T20" i="7"/>
  <c r="U20" i="7"/>
  <c r="V20" i="7"/>
  <c r="W20" i="7"/>
  <c r="W53" i="7" s="1"/>
  <c r="X20" i="7"/>
  <c r="Y20" i="7"/>
  <c r="Z20" i="7"/>
  <c r="AA20" i="7"/>
  <c r="AA53" i="7" s="1"/>
  <c r="AB20" i="7"/>
  <c r="AC20" i="7"/>
  <c r="AD20" i="7"/>
  <c r="AE20" i="7"/>
  <c r="AF20" i="7"/>
  <c r="AG20" i="7"/>
  <c r="AH20" i="7"/>
  <c r="AI20" i="7"/>
  <c r="AI53" i="7" s="1"/>
  <c r="AJ20" i="7"/>
  <c r="AK20" i="7"/>
  <c r="AL20" i="7"/>
  <c r="AM20" i="7"/>
  <c r="AM53" i="7" s="1"/>
  <c r="AN20" i="7"/>
  <c r="AO20" i="7"/>
  <c r="AP20" i="7"/>
  <c r="AQ20" i="7"/>
  <c r="AQ53" i="7" s="1"/>
  <c r="AR20" i="7"/>
  <c r="AS20" i="7"/>
  <c r="AT20" i="7"/>
  <c r="AU20" i="7"/>
  <c r="AV20" i="7"/>
  <c r="AW20" i="7"/>
  <c r="AX20" i="7"/>
  <c r="AY20" i="7"/>
  <c r="AY53" i="7" s="1"/>
  <c r="AZ20" i="7"/>
  <c r="BA20" i="7"/>
  <c r="BB20" i="7"/>
  <c r="BC20" i="7"/>
  <c r="BC53" i="7" s="1"/>
  <c r="BD20" i="7"/>
  <c r="BE20" i="7"/>
  <c r="BF20" i="7"/>
  <c r="BG20" i="7"/>
  <c r="BG53" i="7" s="1"/>
  <c r="BH20" i="7"/>
  <c r="BI20" i="7"/>
  <c r="BJ20" i="7"/>
  <c r="BK20" i="7"/>
  <c r="BL20" i="7"/>
  <c r="BM20" i="7"/>
  <c r="BN20" i="7"/>
  <c r="BO20" i="7"/>
  <c r="BO53" i="7" s="1"/>
  <c r="BP20" i="7"/>
  <c r="BQ20" i="7"/>
  <c r="BR20" i="7"/>
  <c r="BS20" i="7"/>
  <c r="BS53" i="7" s="1"/>
  <c r="BT20" i="7"/>
  <c r="BV23" i="7"/>
  <c r="BW23" i="7"/>
  <c r="BX23" i="7"/>
  <c r="BV24" i="7"/>
  <c r="BW24" i="7"/>
  <c r="BW28" i="7" s="1"/>
  <c r="BX24" i="7"/>
  <c r="BV25" i="7"/>
  <c r="BW25" i="7"/>
  <c r="BX25" i="7"/>
  <c r="BX28" i="7" s="1"/>
  <c r="BV26" i="7"/>
  <c r="BW26" i="7"/>
  <c r="BX26" i="7"/>
  <c r="BV27" i="7"/>
  <c r="BW27" i="7"/>
  <c r="BX27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AJ28" i="7"/>
  <c r="AK28" i="7"/>
  <c r="AL28" i="7"/>
  <c r="AM28" i="7"/>
  <c r="AN28" i="7"/>
  <c r="AO28" i="7"/>
  <c r="AP28" i="7"/>
  <c r="AQ28" i="7"/>
  <c r="AR28" i="7"/>
  <c r="AS28" i="7"/>
  <c r="AT28" i="7"/>
  <c r="AU28" i="7"/>
  <c r="AV28" i="7"/>
  <c r="AW28" i="7"/>
  <c r="AX28" i="7"/>
  <c r="AY28" i="7"/>
  <c r="AZ28" i="7"/>
  <c r="BA28" i="7"/>
  <c r="BB28" i="7"/>
  <c r="BC28" i="7"/>
  <c r="BD28" i="7"/>
  <c r="BE28" i="7"/>
  <c r="BF28" i="7"/>
  <c r="BG28" i="7"/>
  <c r="BH28" i="7"/>
  <c r="BI28" i="7"/>
  <c r="BJ28" i="7"/>
  <c r="BK28" i="7"/>
  <c r="BL28" i="7"/>
  <c r="BM28" i="7"/>
  <c r="BN28" i="7"/>
  <c r="BO28" i="7"/>
  <c r="BP28" i="7"/>
  <c r="BQ28" i="7"/>
  <c r="BR28" i="7"/>
  <c r="BS28" i="7"/>
  <c r="BT28" i="7"/>
  <c r="BV28" i="7"/>
  <c r="BV31" i="7"/>
  <c r="BW31" i="7"/>
  <c r="BX31" i="7"/>
  <c r="BV32" i="7"/>
  <c r="BW32" i="7"/>
  <c r="BX32" i="7"/>
  <c r="BV33" i="7"/>
  <c r="BW33" i="7"/>
  <c r="BX33" i="7"/>
  <c r="BV34" i="7"/>
  <c r="BW34" i="7"/>
  <c r="BX34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BR35" i="7"/>
  <c r="BS35" i="7"/>
  <c r="BT35" i="7"/>
  <c r="BV35" i="7"/>
  <c r="BX35" i="7"/>
  <c r="BV38" i="7"/>
  <c r="BV42" i="7" s="1"/>
  <c r="BW38" i="7"/>
  <c r="BX38" i="7"/>
  <c r="BV39" i="7"/>
  <c r="BW39" i="7"/>
  <c r="BX39" i="7"/>
  <c r="BV40" i="7"/>
  <c r="BW40" i="7"/>
  <c r="BX40" i="7"/>
  <c r="BX42" i="7" s="1"/>
  <c r="BV41" i="7"/>
  <c r="BW41" i="7"/>
  <c r="BX41" i="7"/>
  <c r="D42" i="7"/>
  <c r="E42" i="7"/>
  <c r="F42" i="7"/>
  <c r="G42" i="7"/>
  <c r="H42" i="7"/>
  <c r="I42" i="7"/>
  <c r="J42" i="7"/>
  <c r="K42" i="7"/>
  <c r="L42" i="7"/>
  <c r="L53" i="7" s="1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B53" i="7" s="1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R53" i="7" s="1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H53" i="7" s="1"/>
  <c r="BI42" i="7"/>
  <c r="BJ42" i="7"/>
  <c r="BK42" i="7"/>
  <c r="BL42" i="7"/>
  <c r="BM42" i="7"/>
  <c r="BN42" i="7"/>
  <c r="BO42" i="7"/>
  <c r="BP42" i="7"/>
  <c r="BQ42" i="7"/>
  <c r="BR42" i="7"/>
  <c r="BS42" i="7"/>
  <c r="BT42" i="7"/>
  <c r="BV45" i="7"/>
  <c r="BW45" i="7"/>
  <c r="BX45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R53" i="7" s="1"/>
  <c r="S46" i="7"/>
  <c r="T46" i="7"/>
  <c r="U46" i="7"/>
  <c r="V46" i="7"/>
  <c r="W46" i="7"/>
  <c r="X46" i="7"/>
  <c r="Y46" i="7"/>
  <c r="Z46" i="7"/>
  <c r="AA46" i="7"/>
  <c r="AB46" i="7"/>
  <c r="AC46" i="7"/>
  <c r="AD46" i="7"/>
  <c r="AE46" i="7"/>
  <c r="AF46" i="7"/>
  <c r="AG46" i="7"/>
  <c r="AH46" i="7"/>
  <c r="AH53" i="7" s="1"/>
  <c r="AI46" i="7"/>
  <c r="AJ46" i="7"/>
  <c r="AK46" i="7"/>
  <c r="AL46" i="7"/>
  <c r="AM46" i="7"/>
  <c r="AN46" i="7"/>
  <c r="AO46" i="7"/>
  <c r="AP46" i="7"/>
  <c r="AQ46" i="7"/>
  <c r="AR46" i="7"/>
  <c r="AS46" i="7"/>
  <c r="AT46" i="7"/>
  <c r="AU46" i="7"/>
  <c r="AV46" i="7"/>
  <c r="AW46" i="7"/>
  <c r="AX46" i="7"/>
  <c r="AX53" i="7" s="1"/>
  <c r="AY46" i="7"/>
  <c r="AZ46" i="7"/>
  <c r="BA46" i="7"/>
  <c r="BB46" i="7"/>
  <c r="BC46" i="7"/>
  <c r="BD46" i="7"/>
  <c r="BE46" i="7"/>
  <c r="BF46" i="7"/>
  <c r="BG46" i="7"/>
  <c r="BH46" i="7"/>
  <c r="BI46" i="7"/>
  <c r="BJ46" i="7"/>
  <c r="BK46" i="7"/>
  <c r="BL46" i="7"/>
  <c r="BM46" i="7"/>
  <c r="BN46" i="7"/>
  <c r="BN53" i="7" s="1"/>
  <c r="BO46" i="7"/>
  <c r="BP46" i="7"/>
  <c r="BQ46" i="7"/>
  <c r="BR46" i="7"/>
  <c r="BS46" i="7"/>
  <c r="BT46" i="7"/>
  <c r="BV46" i="7"/>
  <c r="BW46" i="7"/>
  <c r="BX46" i="7"/>
  <c r="BV49" i="7"/>
  <c r="BV51" i="7" s="1"/>
  <c r="BW49" i="7"/>
  <c r="BW51" i="7" s="1"/>
  <c r="BX49" i="7"/>
  <c r="BX51" i="7" s="1"/>
  <c r="BV50" i="7"/>
  <c r="BW50" i="7"/>
  <c r="BX50" i="7"/>
  <c r="D51" i="7"/>
  <c r="E51" i="7"/>
  <c r="F51" i="7"/>
  <c r="G51" i="7"/>
  <c r="H51" i="7"/>
  <c r="H53" i="7" s="1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X53" i="7" s="1"/>
  <c r="Y51" i="7"/>
  <c r="Z51" i="7"/>
  <c r="AA51" i="7"/>
  <c r="AB51" i="7"/>
  <c r="AC51" i="7"/>
  <c r="AD51" i="7"/>
  <c r="AE51" i="7"/>
  <c r="AF51" i="7"/>
  <c r="AG51" i="7"/>
  <c r="AH51" i="7"/>
  <c r="AI51" i="7"/>
  <c r="AJ51" i="7"/>
  <c r="AK51" i="7"/>
  <c r="AL51" i="7"/>
  <c r="AM51" i="7"/>
  <c r="AN51" i="7"/>
  <c r="AN53" i="7" s="1"/>
  <c r="AO51" i="7"/>
  <c r="AP51" i="7"/>
  <c r="AQ51" i="7"/>
  <c r="AR51" i="7"/>
  <c r="AS51" i="7"/>
  <c r="AT51" i="7"/>
  <c r="AU51" i="7"/>
  <c r="AV51" i="7"/>
  <c r="AW51" i="7"/>
  <c r="AX51" i="7"/>
  <c r="AY51" i="7"/>
  <c r="AZ51" i="7"/>
  <c r="BA51" i="7"/>
  <c r="BB51" i="7"/>
  <c r="BC51" i="7"/>
  <c r="BD51" i="7"/>
  <c r="BD53" i="7" s="1"/>
  <c r="BE51" i="7"/>
  <c r="BF51" i="7"/>
  <c r="BG51" i="7"/>
  <c r="BH51" i="7"/>
  <c r="BI51" i="7"/>
  <c r="BJ51" i="7"/>
  <c r="BK51" i="7"/>
  <c r="BL51" i="7"/>
  <c r="BM51" i="7"/>
  <c r="BN51" i="7"/>
  <c r="BO51" i="7"/>
  <c r="BP51" i="7"/>
  <c r="BQ51" i="7"/>
  <c r="BR51" i="7"/>
  <c r="BS51" i="7"/>
  <c r="BT51" i="7"/>
  <c r="BT53" i="7" s="1"/>
  <c r="D53" i="7"/>
  <c r="F53" i="7"/>
  <c r="J53" i="7"/>
  <c r="N53" i="7"/>
  <c r="O53" i="7"/>
  <c r="P53" i="7"/>
  <c r="T53" i="7"/>
  <c r="V53" i="7"/>
  <c r="Z53" i="7"/>
  <c r="AD53" i="7"/>
  <c r="AE53" i="7"/>
  <c r="AF53" i="7"/>
  <c r="AJ53" i="7"/>
  <c r="AL53" i="7"/>
  <c r="AP53" i="7"/>
  <c r="AT53" i="7"/>
  <c r="AU53" i="7"/>
  <c r="AV53" i="7"/>
  <c r="AZ53" i="7"/>
  <c r="BB53" i="7"/>
  <c r="BF53" i="7"/>
  <c r="BJ53" i="7"/>
  <c r="BK53" i="7"/>
  <c r="BL53" i="7"/>
  <c r="BP53" i="7"/>
  <c r="BR53" i="7"/>
  <c r="BU53" i="7"/>
  <c r="BV8" i="8"/>
  <c r="BV10" i="8"/>
  <c r="BW10" i="8"/>
  <c r="BX10" i="8"/>
  <c r="BV11" i="8"/>
  <c r="BW11" i="8"/>
  <c r="BX11" i="8"/>
  <c r="BV12" i="8"/>
  <c r="BW12" i="8"/>
  <c r="BX12" i="8"/>
  <c r="BV13" i="8"/>
  <c r="BW13" i="8"/>
  <c r="BX13" i="8"/>
  <c r="BV14" i="8"/>
  <c r="BW14" i="8"/>
  <c r="BX14" i="8"/>
  <c r="BV15" i="8"/>
  <c r="BW15" i="8"/>
  <c r="BX15" i="8"/>
  <c r="BV16" i="8"/>
  <c r="BW16" i="8"/>
  <c r="BX16" i="8"/>
  <c r="BV17" i="8"/>
  <c r="BW17" i="8"/>
  <c r="BX17" i="8"/>
  <c r="BV18" i="8"/>
  <c r="BW18" i="8"/>
  <c r="BX18" i="8"/>
  <c r="BV19" i="8"/>
  <c r="BW19" i="8"/>
  <c r="BX19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BO20" i="8"/>
  <c r="BP20" i="8"/>
  <c r="BQ20" i="8"/>
  <c r="BR20" i="8"/>
  <c r="BS20" i="8"/>
  <c r="BT20" i="8"/>
  <c r="BW20" i="8"/>
  <c r="BX20" i="8"/>
  <c r="BV23" i="8"/>
  <c r="BW23" i="8"/>
  <c r="BX23" i="8"/>
  <c r="BX28" i="8" s="1"/>
  <c r="BV24" i="8"/>
  <c r="BV28" i="8" s="1"/>
  <c r="BW24" i="8"/>
  <c r="BX24" i="8"/>
  <c r="BV25" i="8"/>
  <c r="BW25" i="8"/>
  <c r="BX25" i="8"/>
  <c r="BV26" i="8"/>
  <c r="BW26" i="8"/>
  <c r="BX26" i="8"/>
  <c r="BV27" i="8"/>
  <c r="BW27" i="8"/>
  <c r="BX27" i="8"/>
  <c r="D28" i="8"/>
  <c r="E28" i="8"/>
  <c r="F28" i="8"/>
  <c r="G28" i="8"/>
  <c r="H28" i="8"/>
  <c r="I28" i="8"/>
  <c r="J28" i="8"/>
  <c r="K28" i="8"/>
  <c r="K53" i="8" s="1"/>
  <c r="L28" i="8"/>
  <c r="M28" i="8"/>
  <c r="N28" i="8"/>
  <c r="O28" i="8"/>
  <c r="O53" i="8" s="1"/>
  <c r="P28" i="8"/>
  <c r="Q28" i="8"/>
  <c r="R28" i="8"/>
  <c r="S28" i="8"/>
  <c r="S53" i="8" s="1"/>
  <c r="T28" i="8"/>
  <c r="U28" i="8"/>
  <c r="V28" i="8"/>
  <c r="W28" i="8"/>
  <c r="X28" i="8"/>
  <c r="Y28" i="8"/>
  <c r="Z28" i="8"/>
  <c r="AA28" i="8"/>
  <c r="AA53" i="8" s="1"/>
  <c r="AB28" i="8"/>
  <c r="AC28" i="8"/>
  <c r="AD28" i="8"/>
  <c r="AE28" i="8"/>
  <c r="AE53" i="8" s="1"/>
  <c r="AF28" i="8"/>
  <c r="AG28" i="8"/>
  <c r="AH28" i="8"/>
  <c r="AI28" i="8"/>
  <c r="AI53" i="8" s="1"/>
  <c r="AJ28" i="8"/>
  <c r="AK28" i="8"/>
  <c r="AL28" i="8"/>
  <c r="AM28" i="8"/>
  <c r="AN28" i="8"/>
  <c r="AO28" i="8"/>
  <c r="AP28" i="8"/>
  <c r="AQ28" i="8"/>
  <c r="AQ53" i="8" s="1"/>
  <c r="AR28" i="8"/>
  <c r="AS28" i="8"/>
  <c r="AT28" i="8"/>
  <c r="AU28" i="8"/>
  <c r="AU53" i="8" s="1"/>
  <c r="AV28" i="8"/>
  <c r="AW28" i="8"/>
  <c r="AX28" i="8"/>
  <c r="AY28" i="8"/>
  <c r="AY53" i="8" s="1"/>
  <c r="AZ28" i="8"/>
  <c r="BA28" i="8"/>
  <c r="BB28" i="8"/>
  <c r="BC28" i="8"/>
  <c r="BC53" i="8" s="1"/>
  <c r="BD28" i="8"/>
  <c r="BE28" i="8"/>
  <c r="BF28" i="8"/>
  <c r="BG28" i="8"/>
  <c r="BG53" i="8" s="1"/>
  <c r="BH28" i="8"/>
  <c r="BI28" i="8"/>
  <c r="BJ28" i="8"/>
  <c r="BK28" i="8"/>
  <c r="BK53" i="8" s="1"/>
  <c r="BL28" i="8"/>
  <c r="BM28" i="8"/>
  <c r="BN28" i="8"/>
  <c r="BO28" i="8"/>
  <c r="BO53" i="8" s="1"/>
  <c r="BP28" i="8"/>
  <c r="BQ28" i="8"/>
  <c r="BR28" i="8"/>
  <c r="BS28" i="8"/>
  <c r="BS53" i="8" s="1"/>
  <c r="BT28" i="8"/>
  <c r="BV31" i="8"/>
  <c r="BV35" i="8" s="1"/>
  <c r="BW31" i="8"/>
  <c r="BX31" i="8"/>
  <c r="BV32" i="8"/>
  <c r="BW32" i="8"/>
  <c r="BX32" i="8"/>
  <c r="BX35" i="8" s="1"/>
  <c r="BV33" i="8"/>
  <c r="BW33" i="8"/>
  <c r="BX33" i="8"/>
  <c r="BV34" i="8"/>
  <c r="BW34" i="8"/>
  <c r="BX34" i="8"/>
  <c r="D35" i="8"/>
  <c r="D53" i="8" s="1"/>
  <c r="E35" i="8"/>
  <c r="F35" i="8"/>
  <c r="G35" i="8"/>
  <c r="H35" i="8"/>
  <c r="H53" i="8" s="1"/>
  <c r="I35" i="8"/>
  <c r="J35" i="8"/>
  <c r="K35" i="8"/>
  <c r="L35" i="8"/>
  <c r="M35" i="8"/>
  <c r="N35" i="8"/>
  <c r="O35" i="8"/>
  <c r="P35" i="8"/>
  <c r="P53" i="8" s="1"/>
  <c r="Q35" i="8"/>
  <c r="R35" i="8"/>
  <c r="S35" i="8"/>
  <c r="T35" i="8"/>
  <c r="T53" i="8" s="1"/>
  <c r="U35" i="8"/>
  <c r="V35" i="8"/>
  <c r="W35" i="8"/>
  <c r="X35" i="8"/>
  <c r="X53" i="8" s="1"/>
  <c r="Y35" i="8"/>
  <c r="Z35" i="8"/>
  <c r="AA35" i="8"/>
  <c r="AB35" i="8"/>
  <c r="AC35" i="8"/>
  <c r="AD35" i="8"/>
  <c r="AE35" i="8"/>
  <c r="AF35" i="8"/>
  <c r="AF53" i="8" s="1"/>
  <c r="AG35" i="8"/>
  <c r="AH35" i="8"/>
  <c r="AI35" i="8"/>
  <c r="AJ35" i="8"/>
  <c r="AJ53" i="8" s="1"/>
  <c r="AK35" i="8"/>
  <c r="AL35" i="8"/>
  <c r="AM35" i="8"/>
  <c r="AN35" i="8"/>
  <c r="AN53" i="8" s="1"/>
  <c r="AO35" i="8"/>
  <c r="AP35" i="8"/>
  <c r="AQ35" i="8"/>
  <c r="AR35" i="8"/>
  <c r="AS35" i="8"/>
  <c r="AT35" i="8"/>
  <c r="AU35" i="8"/>
  <c r="AV35" i="8"/>
  <c r="AV53" i="8" s="1"/>
  <c r="AW35" i="8"/>
  <c r="AX35" i="8"/>
  <c r="AY35" i="8"/>
  <c r="AZ35" i="8"/>
  <c r="AZ53" i="8" s="1"/>
  <c r="BA35" i="8"/>
  <c r="BB35" i="8"/>
  <c r="BC35" i="8"/>
  <c r="BD35" i="8"/>
  <c r="BD53" i="8" s="1"/>
  <c r="BE35" i="8"/>
  <c r="BF35" i="8"/>
  <c r="BG35" i="8"/>
  <c r="BH35" i="8"/>
  <c r="BH53" i="8" s="1"/>
  <c r="BI35" i="8"/>
  <c r="BJ35" i="8"/>
  <c r="BK35" i="8"/>
  <c r="BL35" i="8"/>
  <c r="BL53" i="8" s="1"/>
  <c r="BM35" i="8"/>
  <c r="BN35" i="8"/>
  <c r="BO35" i="8"/>
  <c r="BP35" i="8"/>
  <c r="BP53" i="8" s="1"/>
  <c r="BQ35" i="8"/>
  <c r="BR35" i="8"/>
  <c r="BS35" i="8"/>
  <c r="BT35" i="8"/>
  <c r="BT53" i="8" s="1"/>
  <c r="BV38" i="8"/>
  <c r="BW38" i="8"/>
  <c r="BW42" i="8" s="1"/>
  <c r="BX38" i="8"/>
  <c r="BV39" i="8"/>
  <c r="BW39" i="8"/>
  <c r="BX39" i="8"/>
  <c r="BX42" i="8" s="1"/>
  <c r="BV40" i="8"/>
  <c r="BW40" i="8"/>
  <c r="BX40" i="8"/>
  <c r="BV41" i="8"/>
  <c r="BW41" i="8"/>
  <c r="BX41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V42" i="8"/>
  <c r="BV45" i="8"/>
  <c r="BW45" i="8"/>
  <c r="BX45" i="8"/>
  <c r="D46" i="8"/>
  <c r="E46" i="8"/>
  <c r="F46" i="8"/>
  <c r="G46" i="8"/>
  <c r="H46" i="8"/>
  <c r="I46" i="8"/>
  <c r="J46" i="8"/>
  <c r="J53" i="8" s="1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Z53" i="8" s="1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O46" i="8"/>
  <c r="AP46" i="8"/>
  <c r="AP53" i="8" s="1"/>
  <c r="AQ46" i="8"/>
  <c r="AR46" i="8"/>
  <c r="AS46" i="8"/>
  <c r="AT46" i="8"/>
  <c r="AU46" i="8"/>
  <c r="AV46" i="8"/>
  <c r="AW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V46" i="8"/>
  <c r="BW46" i="8"/>
  <c r="BX46" i="8"/>
  <c r="BV49" i="8"/>
  <c r="BV51" i="8" s="1"/>
  <c r="BW49" i="8"/>
  <c r="BX49" i="8"/>
  <c r="BV50" i="8"/>
  <c r="BW50" i="8"/>
  <c r="BX50" i="8"/>
  <c r="D51" i="8"/>
  <c r="E51" i="8"/>
  <c r="F51" i="8"/>
  <c r="F53" i="8" s="1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V53" i="8" s="1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L53" i="8" s="1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N51" i="8"/>
  <c r="BO51" i="8"/>
  <c r="BP51" i="8"/>
  <c r="BQ51" i="8"/>
  <c r="BR51" i="8"/>
  <c r="BS51" i="8"/>
  <c r="BT51" i="8"/>
  <c r="BW51" i="8"/>
  <c r="BX51" i="8"/>
  <c r="G53" i="8"/>
  <c r="L53" i="8"/>
  <c r="N53" i="8"/>
  <c r="R53" i="8"/>
  <c r="W53" i="8"/>
  <c r="AB53" i="8"/>
  <c r="AD53" i="8"/>
  <c r="AH53" i="8"/>
  <c r="AM53" i="8"/>
  <c r="AR53" i="8"/>
  <c r="AT53" i="8"/>
  <c r="AW53" i="8"/>
  <c r="AX53" i="8"/>
  <c r="BA53" i="8"/>
  <c r="BB53" i="8"/>
  <c r="BE53" i="8"/>
  <c r="BF53" i="8"/>
  <c r="BI53" i="8"/>
  <c r="BJ53" i="8"/>
  <c r="BM53" i="8"/>
  <c r="BN53" i="8"/>
  <c r="BQ53" i="8"/>
  <c r="BR53" i="8"/>
  <c r="BU53" i="8"/>
  <c r="BX53" i="5" l="1"/>
  <c r="BX53" i="8"/>
  <c r="BX53" i="7"/>
  <c r="BX53" i="6"/>
  <c r="BM53" i="7"/>
  <c r="BE53" i="7"/>
  <c r="AW53" i="7"/>
  <c r="AO53" i="7"/>
  <c r="AG53" i="7"/>
  <c r="Y53" i="7"/>
  <c r="Q53" i="7"/>
  <c r="E53" i="7"/>
  <c r="BI53" i="5"/>
  <c r="AW53" i="5"/>
  <c r="AK53" i="5"/>
  <c r="Y53" i="5"/>
  <c r="M53" i="5"/>
  <c r="BW35" i="7"/>
  <c r="BW53" i="7" s="1"/>
  <c r="BV20" i="7"/>
  <c r="BV53" i="7" s="1"/>
  <c r="BW35" i="5"/>
  <c r="BW53" i="5" s="1"/>
  <c r="BV20" i="5"/>
  <c r="BV53" i="5" s="1"/>
  <c r="E57" i="2"/>
  <c r="E58" i="2" s="1"/>
  <c r="BQ53" i="7"/>
  <c r="BI53" i="7"/>
  <c r="BA53" i="7"/>
  <c r="AS53" i="7"/>
  <c r="AK53" i="7"/>
  <c r="AC53" i="7"/>
  <c r="U53" i="7"/>
  <c r="M53" i="7"/>
  <c r="I53" i="7"/>
  <c r="BM53" i="5"/>
  <c r="BA53" i="5"/>
  <c r="AO53" i="5"/>
  <c r="AC53" i="5"/>
  <c r="Q53" i="5"/>
  <c r="E53" i="5"/>
  <c r="AS53" i="8"/>
  <c r="AO53" i="8"/>
  <c r="AK53" i="8"/>
  <c r="AG53" i="8"/>
  <c r="AC53" i="8"/>
  <c r="Y53" i="8"/>
  <c r="U53" i="8"/>
  <c r="Q53" i="8"/>
  <c r="M53" i="8"/>
  <c r="I53" i="8"/>
  <c r="E53" i="8"/>
  <c r="BW28" i="8"/>
  <c r="BW53" i="8" s="1"/>
  <c r="BW42" i="7"/>
  <c r="BQ53" i="6"/>
  <c r="BM53" i="6"/>
  <c r="BI53" i="6"/>
  <c r="BE53" i="6"/>
  <c r="BA53" i="6"/>
  <c r="AW53" i="6"/>
  <c r="AS53" i="6"/>
  <c r="AO53" i="6"/>
  <c r="AK53" i="6"/>
  <c r="AG53" i="6"/>
  <c r="AC53" i="6"/>
  <c r="Y53" i="6"/>
  <c r="U53" i="6"/>
  <c r="Q53" i="6"/>
  <c r="M53" i="6"/>
  <c r="I53" i="6"/>
  <c r="E53" i="6"/>
  <c r="BW28" i="6"/>
  <c r="BW53" i="6" s="1"/>
  <c r="BW42" i="5"/>
  <c r="E57" i="3"/>
  <c r="E58" i="3" s="1"/>
  <c r="BQ53" i="5"/>
  <c r="BE53" i="5"/>
  <c r="AS53" i="5"/>
  <c r="AG53" i="5"/>
  <c r="U53" i="5"/>
  <c r="I53" i="5"/>
  <c r="BW35" i="8"/>
  <c r="BV20" i="8"/>
  <c r="BV53" i="8" s="1"/>
  <c r="BW35" i="6"/>
  <c r="BV20" i="6"/>
  <c r="BV53" i="6" s="1"/>
  <c r="E57" i="4"/>
  <c r="E58" i="4" s="1"/>
  <c r="BX54" i="8" l="1"/>
  <c r="D59" i="4"/>
  <c r="BV54" i="8"/>
</calcChain>
</file>

<file path=xl/sharedStrings.xml><?xml version="1.0" encoding="utf-8"?>
<sst xmlns="http://schemas.openxmlformats.org/spreadsheetml/2006/main" count="870" uniqueCount="151">
  <si>
    <t>DENOMINAZIONE</t>
  </si>
  <si>
    <t>COMPETENZA</t>
  </si>
  <si>
    <t>CASSA</t>
  </si>
  <si>
    <t>TITOLO 
TIPOLOGIA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</si>
  <si>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</si>
  <si>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</si>
  <si>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</si>
  <si>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</si>
  <si>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</si>
  <si>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</si>
  <si>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104: Trasferimenti correnti da Istituzioni Sociali Private</t>
  </si>
  <si>
    <t>Tipologia 301: Fondi perequativi da Amministrazioni Centrali</t>
  </si>
  <si>
    <t>Tipologia 302: Fondi perequativi dalla Regione o Provincia autonoma (solo per Enti locali)</t>
  </si>
  <si>
    <t>Tipologia 101: Imposte, tasse e proventi assimilati</t>
  </si>
  <si>
    <t>Tipologia 103: Tributi devoluti e regolati alle autonomie speciali (solo per le Regioni)</t>
  </si>
  <si>
    <t>Tipologia 102: Tributi destinati al finanziamento della sanità (solo per le Regioni)</t>
  </si>
  <si>
    <t>Tipologia 104: Compartecipazioni di tributi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</si>
  <si>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</si>
  <si>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</si>
  <si>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</si>
  <si>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</si>
  <si>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</si>
  <si>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</si>
  <si>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</si>
  <si>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</si>
  <si>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</si>
  <si>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</si>
  <si>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</si>
  <si>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</si>
  <si>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</si>
  <si>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</si>
  <si>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</si>
  <si>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</si>
  <si>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</si>
  <si>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</si>
  <si>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</si>
  <si>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</si>
  <si>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</si>
  <si>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</si>
  <si>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</si>
  <si>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</si>
  <si>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</si>
  <si>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</si>
  <si>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</si>
  <si>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300: Riscossione crediti di medio-lungo termine</t>
  </si>
  <si>
    <t>Tipologia 200: Riscossione di crediti di breve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</si>
  <si>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</si>
  <si>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</si>
  <si>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</si>
  <si>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</si>
  <si>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</si>
  <si>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300: Accensione mutui e altri finanziamenti a medio lungo termine</t>
  </si>
  <si>
    <t>Tipologia 400: Altre forme di indebitamento</t>
  </si>
  <si>
    <t>Tipologia 200: Accensione prestiti a breve termine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</si>
  <si>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</si>
  <si>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</si>
  <si>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</si>
  <si>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</si>
  <si>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</si>
  <si>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</si>
  <si>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</si>
  <si>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</si>
  <si>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</si>
  <si>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</si>
  <si>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</si>
  <si>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</si>
  <si>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Entrate</t>
  </si>
  <si>
    <t>Competenza</t>
  </si>
  <si>
    <t>di cui fondo pluriennale vincolato</t>
  </si>
  <si>
    <t>Cassa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</si>
  <si>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</si>
  <si>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</si>
  <si>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</si>
  <si>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</si>
  <si>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</si>
  <si>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</si>
  <si>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</si>
  <si>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</si>
  <si>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</si>
  <si>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</si>
  <si>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</si>
  <si>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</si>
  <si>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</si>
  <si>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</si>
  <si>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</si>
  <si>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</si>
  <si>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</si>
  <si>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</si>
  <si>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</si>
  <si>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</si>
  <si>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</si>
  <si>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</si>
  <si>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</si>
  <si>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</si>
  <si>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</si>
  <si>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Interessi passivi</t>
  </si>
  <si>
    <t>Altre spese per redditi da capitale</t>
  </si>
  <si>
    <t>Rimborsi e poste correttive delle entrate</t>
  </si>
  <si>
    <t>Altre spese correnti</t>
  </si>
  <si>
    <t>Fondi perequativi (solo per le Regioni)</t>
  </si>
  <si>
    <t>Totale TITOLO 1</t>
  </si>
  <si>
    <t>RIPIANO DISAVANZO NELL'ESERCIZIO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</si>
  <si>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</si>
  <si>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</si>
  <si>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</si>
  <si>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</si>
  <si>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</si>
  <si>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</si>
  <si>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</si>
  <si>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</si>
  <si>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</si>
  <si>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</si>
  <si>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</si>
  <si>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</si>
  <si>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</si>
  <si>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</si>
  <si>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</si>
  <si>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</si>
  <si>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</si>
  <si>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</si>
  <si>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</si>
  <si>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</si>
  <si>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</si>
  <si>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</si>
  <si>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</si>
  <si>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</si>
  <si>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</si>
  <si>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Debito pubblico</t>
  </si>
  <si>
    <t>Anticipazioni finanziarie</t>
  </si>
  <si>
    <t>Servizi per conto terzi</t>
  </si>
  <si>
    <t>Ripiano disavanzo</t>
  </si>
  <si>
    <t>Totale generale delle spese</t>
  </si>
  <si>
    <t>Spese</t>
  </si>
  <si>
    <t>(*) Indicare gli accertamenti e le riscossioni, salvo che per le prime quattro righe che indicano previsioni definitive.</t>
  </si>
  <si>
    <t>(**) Voce da riportare solo se si registra un disavanzo, nel caso in cui il totale generale delle spese di competenza (impegni + FPV) è superiore al totale generale delle entrate.</t>
  </si>
  <si>
    <t>(**) Voce da riportare solo in presenza di un avanzo o di un fondo di cassa , nel caso in cui il totale generale delle entrate è superiore al totale generale delle spese, distintamente per la competenza (compreso il FPV) e per la cassa.</t>
  </si>
  <si>
    <t>(*) Indicare gli impegni, le previsioni definitive relative al fondo pluriennale vincolato e i pagamenti, salvo che per la prima voce che riporta la previsione definitiva.</t>
  </si>
  <si>
    <t>TITOLI E MACROAGGREGATI DI SPESA / MISSIONI</t>
  </si>
  <si>
    <t xml:space="preserve"> Rimborso di titoli obbligazionari</t>
  </si>
  <si>
    <t>TITOLO 5 - Chiusura Anticipazioni ricevute da istituto tesoriere/cassiere</t>
  </si>
  <si>
    <t>Impegni</t>
  </si>
  <si>
    <t>fondo pluriennale vincolato</t>
  </si>
  <si>
    <t>Dati previsionali anno 2025</t>
  </si>
  <si>
    <t>Dati di rendiconto anno ..................…</t>
  </si>
  <si>
    <t>(**)</t>
  </si>
  <si>
    <t>(*)</t>
  </si>
  <si>
    <t>DISAVANZO FORMATOSI NELL'ESERCIZIO 
(Totale generale delle spese di competenza -Totale generale delle entrate di competenza)</t>
  </si>
  <si>
    <t>Dati di rendiconto anno ................…</t>
  </si>
  <si>
    <t>AVANZO FORMATOSI NELL'ESERCIZIO/FONDO DI CASSA 
(Totale generale delle entrate - Totale generale delle spese)</t>
  </si>
  <si>
    <t>Dati previsionali anno 2023</t>
  </si>
  <si>
    <t>Dati previsionali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</si>
</sst>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9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b/>
      <sz val="16"/>
      <color indexed="8"/>
      <name val="Calibri"/>
      <family val="2"/>
    </font>
    <font>
      <b/>
      <i/>
      <sz val="10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6" fillId="23" borderId="59" applyNumberFormat="0" applyAlignment="0" applyProtection="0"/>
    <xf numFmtId="0" fontId="17" fillId="0" borderId="60" applyNumberFormat="0" applyFill="0" applyAlignment="0" applyProtection="0"/>
    <xf numFmtId="0" fontId="3" fillId="24" borderId="61" applyNumberForma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3" borderId="59" applyNumberFormat="0" applyAlignment="0" applyProtection="0"/>
    <xf numFmtId="0" fontId="19" fillId="31" borderId="0" applyNumberFormat="0" applyBorder="0" applyAlignment="0" applyProtection="0"/>
    <xf numFmtId="0" fontId="1" fillId="2" borderId="62" applyNumberFormat="0" applyAlignment="0" applyProtection="0"/>
    <xf numFmtId="0" fontId="20" fillId="23" borderId="63" applyNumberFormat="0" applyAlignment="0" applyProtection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4" applyNumberFormat="0" applyFill="0" applyAlignment="0" applyProtection="0"/>
    <xf numFmtId="0" fontId="24" fillId="0" borderId="65" applyNumberFormat="0" applyFill="0" applyAlignment="0" applyProtection="0"/>
    <xf numFmtId="0" fontId="25" fillId="0" borderId="66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67" applyNumberFormat="0" applyFill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</cellStyleXfs>
  <cellXfs count="141"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6" fillId="4" borderId="0" xfId="0" applyFont="1" applyFill="1" applyAlignment="1"/>
    <xf numFmtId="0" fontId="6" fillId="4" borderId="7" xfId="0" applyFont="1" applyFill="1" applyBorder="1" applyAlignment="1"/>
    <xf numFmtId="0" fontId="8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9" xfId="0" applyFont="1" applyFill="1" applyBorder="1" applyAlignment="1"/>
    <xf numFmtId="0" fontId="7" fillId="4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/>
    <xf numFmtId="0" fontId="7" fillId="4" borderId="14" xfId="0" applyFont="1" applyFill="1" applyBorder="1" applyAlignment="1"/>
    <xf numFmtId="0" fontId="6" fillId="4" borderId="15" xfId="0" applyFont="1" applyFill="1" applyBorder="1" applyAlignment="1"/>
    <xf numFmtId="0" fontId="7" fillId="4" borderId="16" xfId="0" applyFont="1" applyFill="1" applyBorder="1" applyAlignment="1"/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0" fillId="7" borderId="19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4" fontId="6" fillId="4" borderId="68" xfId="0" applyNumberFormat="1" applyFont="1" applyFill="1" applyBorder="1" applyAlignment="1" applyProtection="1">
      <protection locked="0"/>
    </xf>
    <xf numFmtId="4" fontId="6" fillId="4" borderId="69" xfId="0" applyNumberFormat="1" applyFont="1" applyFill="1" applyBorder="1" applyAlignment="1"/>
    <xf numFmtId="4" fontId="6" fillId="4" borderId="70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/>
    <xf numFmtId="4" fontId="6" fillId="4" borderId="3" xfId="0" applyNumberFormat="1" applyFont="1" applyFill="1" applyBorder="1" applyAlignment="1"/>
    <xf numFmtId="4" fontId="6" fillId="4" borderId="23" xfId="0" applyNumberFormat="1" applyFont="1" applyFill="1" applyBorder="1" applyAlignment="1" applyProtection="1">
      <protection locked="0"/>
    </xf>
    <xf numFmtId="4" fontId="6" fillId="4" borderId="68" xfId="0" applyNumberFormat="1" applyFont="1" applyFill="1" applyBorder="1" applyAlignment="1"/>
    <xf numFmtId="4" fontId="6" fillId="4" borderId="72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 applyProtection="1">
      <protection locked="0"/>
    </xf>
    <xf numFmtId="4" fontId="6" fillId="4" borderId="24" xfId="0" applyNumberFormat="1" applyFont="1" applyFill="1" applyBorder="1" applyAlignment="1" applyProtection="1">
      <protection locked="0"/>
    </xf>
    <xf numFmtId="4" fontId="6" fillId="4" borderId="21" xfId="0" applyNumberFormat="1" applyFont="1" applyFill="1" applyBorder="1" applyAlignment="1" applyProtection="1">
      <protection locked="0"/>
    </xf>
    <xf numFmtId="4" fontId="6" fillId="4" borderId="25" xfId="0" applyNumberFormat="1" applyFont="1" applyFill="1" applyBorder="1" applyAlignment="1"/>
    <xf numFmtId="4" fontId="6" fillId="4" borderId="2" xfId="0" applyNumberFormat="1" applyFont="1" applyFill="1" applyBorder="1" applyAlignment="1" applyProtection="1">
      <protection locked="0"/>
    </xf>
    <xf numFmtId="4" fontId="6" fillId="4" borderId="26" xfId="0" applyNumberFormat="1" applyFont="1" applyFill="1" applyBorder="1" applyAlignment="1" applyProtection="1">
      <protection locked="0"/>
    </xf>
    <xf numFmtId="4" fontId="6" fillId="4" borderId="27" xfId="0" applyNumberFormat="1" applyFont="1" applyFill="1" applyBorder="1" applyAlignment="1"/>
    <xf numFmtId="4" fontId="6" fillId="0" borderId="12" xfId="0" applyNumberFormat="1" applyFont="1" applyBorder="1" applyAlignment="1"/>
    <xf numFmtId="0" fontId="8" fillId="4" borderId="0" xfId="0" applyFont="1" applyFill="1" applyBorder="1" applyAlignment="1"/>
    <xf numFmtId="0" fontId="6" fillId="4" borderId="0" xfId="0" applyFont="1" applyFill="1" applyBorder="1" applyAlignment="1"/>
    <xf numFmtId="4" fontId="6" fillId="0" borderId="13" xfId="0" applyNumberFormat="1" applyFont="1" applyBorder="1" applyAlignment="1"/>
    <xf numFmtId="4" fontId="6" fillId="4" borderId="1" xfId="0" applyNumberFormat="1" applyFont="1" applyFill="1" applyBorder="1" applyAlignment="1"/>
    <xf numFmtId="4" fontId="6" fillId="4" borderId="28" xfId="0" applyNumberFormat="1" applyFont="1" applyFill="1" applyBorder="1" applyAlignment="1"/>
    <xf numFmtId="0" fontId="12" fillId="4" borderId="0" xfId="0" applyFont="1" applyFill="1" applyAlignment="1">
      <alignment horizontal="left" vertical="center"/>
    </xf>
    <xf numFmtId="4" fontId="6" fillId="4" borderId="73" xfId="0" applyNumberFormat="1" applyFont="1" applyFill="1" applyBorder="1" applyAlignment="1" applyProtection="1">
      <protection locked="0"/>
    </xf>
    <xf numFmtId="4" fontId="6" fillId="4" borderId="74" xfId="0" applyNumberFormat="1" applyFont="1" applyFill="1" applyBorder="1" applyAlignment="1" applyProtection="1">
      <protection locked="0"/>
    </xf>
    <xf numFmtId="4" fontId="6" fillId="4" borderId="75" xfId="0" applyNumberFormat="1" applyFont="1" applyFill="1" applyBorder="1" applyAlignment="1" applyProtection="1">
      <protection locked="0"/>
    </xf>
    <xf numFmtId="4" fontId="6" fillId="4" borderId="76" xfId="0" applyNumberFormat="1" applyFont="1" applyFill="1" applyBorder="1" applyAlignment="1" applyProtection="1">
      <protection locked="0"/>
    </xf>
    <xf numFmtId="4" fontId="6" fillId="0" borderId="12" xfId="0" applyNumberFormat="1" applyFont="1" applyBorder="1" applyAlignment="1" applyProtection="1">
      <protection locked="0"/>
    </xf>
    <xf numFmtId="4" fontId="6" fillId="0" borderId="13" xfId="0" applyNumberFormat="1" applyFont="1" applyBorder="1" applyAlignment="1" applyProtection="1">
      <protection locked="0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/>
    <xf numFmtId="0" fontId="13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0" fillId="7" borderId="30" xfId="0" applyFont="1" applyFill="1" applyBorder="1" applyAlignment="1">
      <alignment vertical="center"/>
    </xf>
    <xf numFmtId="4" fontId="6" fillId="34" borderId="19" xfId="0" applyNumberFormat="1" applyFont="1" applyFill="1" applyBorder="1" applyAlignment="1"/>
    <xf numFmtId="4" fontId="6" fillId="34" borderId="20" xfId="0" applyNumberFormat="1" applyFont="1" applyFill="1" applyBorder="1" applyAlignment="1"/>
    <xf numFmtId="4" fontId="6" fillId="34" borderId="31" xfId="0" applyNumberFormat="1" applyFont="1" applyFill="1" applyBorder="1" applyAlignment="1"/>
    <xf numFmtId="4" fontId="6" fillId="34" borderId="30" xfId="0" applyNumberFormat="1" applyFont="1" applyFill="1" applyBorder="1" applyAlignment="1"/>
    <xf numFmtId="4" fontId="6" fillId="4" borderId="32" xfId="0" applyNumberFormat="1" applyFont="1" applyFill="1" applyBorder="1" applyAlignment="1"/>
    <xf numFmtId="4" fontId="6" fillId="4" borderId="30" xfId="0" applyNumberFormat="1" applyFont="1" applyFill="1" applyBorder="1" applyAlignment="1"/>
    <xf numFmtId="4" fontId="6" fillId="4" borderId="20" xfId="0" applyNumberFormat="1" applyFont="1" applyFill="1" applyBorder="1" applyAlignment="1"/>
    <xf numFmtId="4" fontId="6" fillId="4" borderId="31" xfId="0" applyNumberFormat="1" applyFont="1" applyFill="1" applyBorder="1" applyAlignment="1"/>
    <xf numFmtId="4" fontId="6" fillId="4" borderId="33" xfId="0" applyNumberFormat="1" applyFont="1" applyFill="1" applyBorder="1" applyAlignment="1"/>
    <xf numFmtId="4" fontId="6" fillId="4" borderId="34" xfId="0" applyNumberFormat="1" applyFont="1" applyFill="1" applyBorder="1" applyAlignment="1"/>
    <xf numFmtId="4" fontId="6" fillId="4" borderId="17" xfId="0" applyNumberFormat="1" applyFont="1" applyFill="1" applyBorder="1" applyAlignment="1"/>
    <xf numFmtId="4" fontId="6" fillId="4" borderId="35" xfId="0" applyNumberFormat="1" applyFont="1" applyFill="1" applyBorder="1" applyAlignment="1"/>
    <xf numFmtId="4" fontId="6" fillId="4" borderId="18" xfId="0" applyNumberFormat="1" applyFont="1" applyFill="1" applyBorder="1" applyAlignment="1"/>
    <xf numFmtId="4" fontId="6" fillId="4" borderId="19" xfId="0" applyNumberFormat="1" applyFont="1" applyFill="1" applyBorder="1" applyAlignment="1"/>
    <xf numFmtId="4" fontId="6" fillId="0" borderId="10" xfId="0" applyNumberFormat="1" applyFont="1" applyBorder="1" applyAlignment="1"/>
    <xf numFmtId="4" fontId="6" fillId="0" borderId="36" xfId="0" applyNumberFormat="1" applyFont="1" applyBorder="1" applyAlignment="1"/>
    <xf numFmtId="4" fontId="6" fillId="4" borderId="19" xfId="0" applyNumberFormat="1" applyFont="1" applyFill="1" applyBorder="1" applyAlignment="1" applyProtection="1">
      <protection locked="0"/>
    </xf>
    <xf numFmtId="4" fontId="6" fillId="4" borderId="20" xfId="0" applyNumberFormat="1" applyFont="1" applyFill="1" applyBorder="1" applyAlignment="1" applyProtection="1">
      <protection locked="0"/>
    </xf>
    <xf numFmtId="4" fontId="6" fillId="4" borderId="31" xfId="0" applyNumberFormat="1" applyFont="1" applyFill="1" applyBorder="1" applyAlignment="1" applyProtection="1">
      <protection locked="0"/>
    </xf>
    <xf numFmtId="4" fontId="6" fillId="4" borderId="30" xfId="0" applyNumberFormat="1" applyFont="1" applyFill="1" applyBorder="1" applyAlignment="1" applyProtection="1">
      <protection locked="0"/>
    </xf>
    <xf numFmtId="4" fontId="6" fillId="4" borderId="32" xfId="0" applyNumberFormat="1" applyFont="1" applyFill="1" applyBorder="1" applyAlignment="1" applyProtection="1">
      <protection locked="0"/>
    </xf>
    <xf numFmtId="4" fontId="6" fillId="0" borderId="25" xfId="0" applyNumberFormat="1" applyFont="1" applyBorder="1" applyAlignment="1"/>
    <xf numFmtId="4" fontId="6" fillId="0" borderId="27" xfId="0" applyNumberFormat="1" applyFont="1" applyBorder="1" applyAlignment="1"/>
    <xf numFmtId="4" fontId="6" fillId="4" borderId="37" xfId="0" applyNumberFormat="1" applyFont="1" applyFill="1" applyBorder="1" applyAlignment="1"/>
    <xf numFmtId="4" fontId="6" fillId="4" borderId="38" xfId="0" applyNumberFormat="1" applyFont="1" applyFill="1" applyBorder="1" applyAlignment="1"/>
    <xf numFmtId="4" fontId="6" fillId="4" borderId="39" xfId="0" applyNumberFormat="1" applyFont="1" applyFill="1" applyBorder="1" applyAlignment="1" applyProtection="1">
      <protection locked="0"/>
    </xf>
    <xf numFmtId="4" fontId="6" fillId="4" borderId="40" xfId="0" applyNumberFormat="1" applyFont="1" applyFill="1" applyBorder="1" applyAlignment="1"/>
    <xf numFmtId="4" fontId="6" fillId="4" borderId="39" xfId="0" applyNumberFormat="1" applyFont="1" applyFill="1" applyBorder="1" applyAlignment="1"/>
    <xf numFmtId="4" fontId="6" fillId="4" borderId="41" xfId="0" applyNumberFormat="1" applyFont="1" applyFill="1" applyBorder="1" applyAlignment="1"/>
    <xf numFmtId="4" fontId="6" fillId="4" borderId="37" xfId="0" applyNumberFormat="1" applyFont="1" applyFill="1" applyBorder="1" applyAlignment="1" applyProtection="1">
      <protection locked="0"/>
    </xf>
    <xf numFmtId="4" fontId="6" fillId="0" borderId="42" xfId="0" applyNumberFormat="1" applyFont="1" applyBorder="1" applyAlignment="1"/>
    <xf numFmtId="0" fontId="11" fillId="7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0" fontId="0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0" fillId="0" borderId="0" xfId="0" applyFont="1" applyAlignment="1"/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55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7" fillId="7" borderId="57" xfId="0" applyFont="1" applyFill="1" applyBorder="1" applyAlignment="1">
      <alignment horizontal="center" vertical="center" wrapText="1"/>
    </xf>
    <xf numFmtId="0" fontId="8" fillId="7" borderId="51" xfId="0" applyFont="1" applyFill="1" applyBorder="1" applyAlignment="1">
      <alignment horizontal="center" vertical="center"/>
    </xf>
    <xf numFmtId="0" fontId="8" fillId="7" borderId="52" xfId="0" applyFont="1" applyFill="1" applyBorder="1" applyAlignment="1">
      <alignment horizontal="center" vertical="center"/>
    </xf>
    <xf numFmtId="0" fontId="8" fillId="7" borderId="53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0" fillId="7" borderId="39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8" fillId="0" borderId="42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612A8-3624-4F68-A2E5-0B8C37939547}">
  <sheetPr>
    <pageSetUpPr fitToPage="1"/>
  </sheetPr>
  <dimension ref="A1:BX63"/>
  <sheetViews>
    <sheetView showGridLines="0" tabSelected="1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149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>
        <v>0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>
        <v>472647.4</v>
      </c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1108562</v>
      </c>
      <c r="E10" s="45">
        <v>1306731.7899999998</v>
      </c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132000</v>
      </c>
      <c r="E14" s="45">
        <v>135228.97</v>
      </c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1240562</v>
      </c>
      <c r="E16" s="51">
        <f>E10+E11+E12+E13+E14+E15</f>
        <v>1441960.7599999998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134138.64000000001</v>
      </c>
      <c r="E18" s="45">
        <v>223952.48</v>
      </c>
    </row>
    <row r="19" spans="2:5" x14ac:dyDescent="0.25">
      <c r="B19" s="13">
        <v>20102</v>
      </c>
      <c r="C19" s="54" t="s">
        <v>21</v>
      </c>
      <c r="D19" s="39">
        <v>0</v>
      </c>
      <c r="E19" s="50">
        <v>0</v>
      </c>
    </row>
    <row r="20" spans="2:5" x14ac:dyDescent="0.25">
      <c r="B20" s="13">
        <v>20103</v>
      </c>
      <c r="C20" s="54" t="s">
        <v>22</v>
      </c>
      <c r="D20" s="39">
        <v>0</v>
      </c>
      <c r="E20" s="59">
        <v>0</v>
      </c>
    </row>
    <row r="21" spans="2:5" x14ac:dyDescent="0.25">
      <c r="B21" s="13">
        <v>20104</v>
      </c>
      <c r="C21" s="54" t="s">
        <v>10</v>
      </c>
      <c r="D21" s="39">
        <v>0</v>
      </c>
      <c r="E21" s="45">
        <v>0</v>
      </c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134138.64000000001</v>
      </c>
      <c r="E23" s="51">
        <f>E18+E19+E20+E21+E22</f>
        <v>223952.48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441000</v>
      </c>
      <c r="E25" s="45">
        <v>479202.09999999992</v>
      </c>
    </row>
    <row r="26" spans="2:5" x14ac:dyDescent="0.25">
      <c r="B26" s="13">
        <v>30200</v>
      </c>
      <c r="C26" s="54" t="s">
        <v>28</v>
      </c>
      <c r="D26" s="39">
        <v>55000</v>
      </c>
      <c r="E26" s="45">
        <v>73584.94</v>
      </c>
    </row>
    <row r="27" spans="2:5" x14ac:dyDescent="0.25">
      <c r="B27" s="13">
        <v>30300</v>
      </c>
      <c r="C27" s="54" t="s">
        <v>29</v>
      </c>
      <c r="D27" s="39">
        <v>5</v>
      </c>
      <c r="E27" s="45">
        <v>5</v>
      </c>
    </row>
    <row r="28" spans="2:5" x14ac:dyDescent="0.25">
      <c r="B28" s="13">
        <v>30400</v>
      </c>
      <c r="C28" s="54" t="s">
        <v>30</v>
      </c>
      <c r="D28" s="49">
        <v>0</v>
      </c>
      <c r="E28" s="45">
        <v>0</v>
      </c>
    </row>
    <row r="29" spans="2:5" x14ac:dyDescent="0.25">
      <c r="B29" s="13">
        <v>30500</v>
      </c>
      <c r="C29" s="54" t="s">
        <v>31</v>
      </c>
      <c r="D29" s="60">
        <v>200207</v>
      </c>
      <c r="E29" s="50">
        <v>320823.03999999998</v>
      </c>
    </row>
    <row r="30" spans="2:5" ht="15.75" thickBot="1" x14ac:dyDescent="0.3">
      <c r="B30" s="16">
        <v>30000</v>
      </c>
      <c r="C30" s="15" t="s">
        <v>32</v>
      </c>
      <c r="D30" s="48">
        <f>D25+D26+D27+D28+D29</f>
        <v>696212</v>
      </c>
      <c r="E30" s="51">
        <f>E25+E26+E27+E28+E29</f>
        <v>873615.07999999984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>
        <v>0</v>
      </c>
    </row>
    <row r="33" spans="2:5" x14ac:dyDescent="0.25">
      <c r="B33" s="13">
        <v>40200</v>
      </c>
      <c r="C33" s="54" t="s">
        <v>36</v>
      </c>
      <c r="D33" s="61">
        <v>1004141.2</v>
      </c>
      <c r="E33" s="59">
        <v>4564472.88</v>
      </c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>
        <v>0</v>
      </c>
    </row>
    <row r="36" spans="2:5" x14ac:dyDescent="0.25">
      <c r="B36" s="13">
        <v>40500</v>
      </c>
      <c r="C36" s="54" t="s">
        <v>39</v>
      </c>
      <c r="D36" s="49">
        <v>175000</v>
      </c>
      <c r="E36" s="50">
        <v>175000</v>
      </c>
    </row>
    <row r="37" spans="2:5" ht="15.75" thickBot="1" x14ac:dyDescent="0.3">
      <c r="B37" s="16">
        <v>40000</v>
      </c>
      <c r="C37" s="15" t="s">
        <v>40</v>
      </c>
      <c r="D37" s="48">
        <f>D32+D33+D34+D35+D36</f>
        <v>1179141.2</v>
      </c>
      <c r="E37" s="51">
        <f>E32+E33+E34+E35+E36</f>
        <v>4739472.88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>
        <v>0</v>
      </c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>
        <v>105668.43</v>
      </c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105668.43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300000</v>
      </c>
      <c r="E51" s="62">
        <v>300000</v>
      </c>
    </row>
    <row r="52" spans="1:5" ht="15.75" thickBot="1" x14ac:dyDescent="0.3">
      <c r="B52" s="16">
        <v>70000</v>
      </c>
      <c r="C52" s="15" t="s">
        <v>58</v>
      </c>
      <c r="D52" s="48">
        <f>D51</f>
        <v>300000</v>
      </c>
      <c r="E52" s="51">
        <f>E51</f>
        <v>300000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430000</v>
      </c>
      <c r="E54" s="45">
        <v>429852.75</v>
      </c>
    </row>
    <row r="55" spans="1:5" x14ac:dyDescent="0.25">
      <c r="B55" s="13">
        <v>90200</v>
      </c>
      <c r="C55" s="54" t="s">
        <v>62</v>
      </c>
      <c r="D55" s="61">
        <v>70000</v>
      </c>
      <c r="E55" s="62">
        <v>70621.23</v>
      </c>
    </row>
    <row r="56" spans="1:5" ht="15.75" thickBot="1" x14ac:dyDescent="0.3">
      <c r="B56" s="16">
        <v>90000</v>
      </c>
      <c r="C56" s="15" t="s">
        <v>63</v>
      </c>
      <c r="D56" s="48">
        <f>D54+D55</f>
        <v>500000</v>
      </c>
      <c r="E56" s="51">
        <f>E54+E55</f>
        <v>500473.98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4050053.84</v>
      </c>
      <c r="E57" s="55">
        <f>E16+E23+E30+E37+E43+E49+E52+E56</f>
        <v>8185143.6099999994</v>
      </c>
    </row>
    <row r="58" spans="1:5" ht="16.5" thickTop="1" thickBot="1" x14ac:dyDescent="0.3">
      <c r="B58" s="109" t="s">
        <v>65</v>
      </c>
      <c r="C58" s="110"/>
      <c r="D58" s="52">
        <f>D57+D5+D6+D7+D8</f>
        <v>4050053.84</v>
      </c>
      <c r="E58" s="55">
        <f>E57+E5+E6+E7+E8</f>
        <v>8657791.0099999998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44A16-B1E8-44E9-9F71-52F3C4426FA7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150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>
        <v>0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1111710</v>
      </c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132000</v>
      </c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1243710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52834.66</v>
      </c>
      <c r="E18" s="45"/>
    </row>
    <row r="19" spans="2:5" x14ac:dyDescent="0.25">
      <c r="B19" s="13">
        <v>20102</v>
      </c>
      <c r="C19" s="54" t="s">
        <v>21</v>
      </c>
      <c r="D19" s="39">
        <v>0</v>
      </c>
      <c r="E19" s="50"/>
    </row>
    <row r="20" spans="2:5" x14ac:dyDescent="0.25">
      <c r="B20" s="13">
        <v>20103</v>
      </c>
      <c r="C20" s="54" t="s">
        <v>22</v>
      </c>
      <c r="D20" s="39">
        <v>0</v>
      </c>
      <c r="E20" s="59"/>
    </row>
    <row r="21" spans="2:5" x14ac:dyDescent="0.25">
      <c r="B21" s="13">
        <v>20104</v>
      </c>
      <c r="C21" s="54" t="s">
        <v>10</v>
      </c>
      <c r="D21" s="39">
        <v>0</v>
      </c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52834.66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421000</v>
      </c>
      <c r="E25" s="45"/>
    </row>
    <row r="26" spans="2:5" x14ac:dyDescent="0.25">
      <c r="B26" s="13">
        <v>30200</v>
      </c>
      <c r="C26" s="54" t="s">
        <v>28</v>
      </c>
      <c r="D26" s="39">
        <v>55000</v>
      </c>
      <c r="E26" s="45"/>
    </row>
    <row r="27" spans="2:5" x14ac:dyDescent="0.25">
      <c r="B27" s="13">
        <v>30300</v>
      </c>
      <c r="C27" s="54" t="s">
        <v>29</v>
      </c>
      <c r="D27" s="39">
        <v>5</v>
      </c>
      <c r="E27" s="45"/>
    </row>
    <row r="28" spans="2:5" x14ac:dyDescent="0.25">
      <c r="B28" s="13">
        <v>30400</v>
      </c>
      <c r="C28" s="54" t="s">
        <v>30</v>
      </c>
      <c r="D28" s="49">
        <v>0</v>
      </c>
      <c r="E28" s="45"/>
    </row>
    <row r="29" spans="2:5" x14ac:dyDescent="0.25">
      <c r="B29" s="13">
        <v>30500</v>
      </c>
      <c r="C29" s="54" t="s">
        <v>31</v>
      </c>
      <c r="D29" s="60">
        <v>197852</v>
      </c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673857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/>
    </row>
    <row r="33" spans="2:5" x14ac:dyDescent="0.25">
      <c r="B33" s="13">
        <v>40200</v>
      </c>
      <c r="C33" s="54" t="s">
        <v>36</v>
      </c>
      <c r="D33" s="61">
        <v>100000</v>
      </c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/>
    </row>
    <row r="36" spans="2:5" x14ac:dyDescent="0.25">
      <c r="B36" s="13">
        <v>40500</v>
      </c>
      <c r="C36" s="54" t="s">
        <v>39</v>
      </c>
      <c r="D36" s="49">
        <v>50000</v>
      </c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150000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300000</v>
      </c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300000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430000</v>
      </c>
      <c r="E54" s="45"/>
    </row>
    <row r="55" spans="1:5" x14ac:dyDescent="0.25">
      <c r="B55" s="13">
        <v>90200</v>
      </c>
      <c r="C55" s="54" t="s">
        <v>62</v>
      </c>
      <c r="D55" s="61">
        <v>70000</v>
      </c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500000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2920401.66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2920401.66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A27E-0351-4FC5-B0F1-F6B52247B686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>
        <v>0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1111710</v>
      </c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132000</v>
      </c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1243710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52834.66</v>
      </c>
      <c r="E18" s="45"/>
    </row>
    <row r="19" spans="2:5" x14ac:dyDescent="0.25">
      <c r="B19" s="13">
        <v>20102</v>
      </c>
      <c r="C19" s="54" t="s">
        <v>21</v>
      </c>
      <c r="D19" s="39">
        <v>0</v>
      </c>
      <c r="E19" s="50"/>
    </row>
    <row r="20" spans="2:5" x14ac:dyDescent="0.25">
      <c r="B20" s="13">
        <v>20103</v>
      </c>
      <c r="C20" s="54" t="s">
        <v>22</v>
      </c>
      <c r="D20" s="39">
        <v>0</v>
      </c>
      <c r="E20" s="59"/>
    </row>
    <row r="21" spans="2:5" x14ac:dyDescent="0.25">
      <c r="B21" s="13">
        <v>20104</v>
      </c>
      <c r="C21" s="54" t="s">
        <v>10</v>
      </c>
      <c r="D21" s="39">
        <v>0</v>
      </c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52834.66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424900</v>
      </c>
      <c r="E25" s="45"/>
    </row>
    <row r="26" spans="2:5" x14ac:dyDescent="0.25">
      <c r="B26" s="13">
        <v>30200</v>
      </c>
      <c r="C26" s="54" t="s">
        <v>28</v>
      </c>
      <c r="D26" s="39">
        <v>55000</v>
      </c>
      <c r="E26" s="45"/>
    </row>
    <row r="27" spans="2:5" x14ac:dyDescent="0.25">
      <c r="B27" s="13">
        <v>30300</v>
      </c>
      <c r="C27" s="54" t="s">
        <v>29</v>
      </c>
      <c r="D27" s="39">
        <v>5</v>
      </c>
      <c r="E27" s="45"/>
    </row>
    <row r="28" spans="2:5" x14ac:dyDescent="0.25">
      <c r="B28" s="13">
        <v>30400</v>
      </c>
      <c r="C28" s="54" t="s">
        <v>30</v>
      </c>
      <c r="D28" s="49">
        <v>0</v>
      </c>
      <c r="E28" s="45"/>
    </row>
    <row r="29" spans="2:5" x14ac:dyDescent="0.25">
      <c r="B29" s="13">
        <v>30500</v>
      </c>
      <c r="C29" s="54" t="s">
        <v>31</v>
      </c>
      <c r="D29" s="60">
        <v>197852</v>
      </c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677757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/>
    </row>
    <row r="33" spans="2:5" x14ac:dyDescent="0.25">
      <c r="B33" s="13">
        <v>40200</v>
      </c>
      <c r="C33" s="54" t="s">
        <v>36</v>
      </c>
      <c r="D33" s="61">
        <v>0</v>
      </c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/>
    </row>
    <row r="36" spans="2:5" x14ac:dyDescent="0.25">
      <c r="B36" s="13">
        <v>40500</v>
      </c>
      <c r="C36" s="54" t="s">
        <v>39</v>
      </c>
      <c r="D36" s="49">
        <v>50000</v>
      </c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50000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300000</v>
      </c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300000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430000</v>
      </c>
      <c r="E54" s="45"/>
    </row>
    <row r="55" spans="1:5" x14ac:dyDescent="0.25">
      <c r="B55" s="13">
        <v>90200</v>
      </c>
      <c r="C55" s="54" t="s">
        <v>62</v>
      </c>
      <c r="D55" s="61">
        <v>70000</v>
      </c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500000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2824301.66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2824301.66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96DA7-6E25-44D4-8026-6C17CEBD20C7}">
  <sheetPr>
    <pageSetUpPr fitToPage="1"/>
  </sheetPr>
  <dimension ref="A1:BX64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143</v>
      </c>
      <c r="C3" s="20"/>
      <c r="D3" s="20"/>
      <c r="E3" s="20"/>
      <c r="F3" s="65" t="s">
        <v>145</v>
      </c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8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8" ht="15.75" thickTop="1" x14ac:dyDescent="0.25">
      <c r="B50" s="12" t="s">
        <v>55</v>
      </c>
      <c r="C50" s="53" t="s">
        <v>56</v>
      </c>
      <c r="D50" s="56"/>
      <c r="E50" s="57"/>
    </row>
    <row r="51" spans="1:8" x14ac:dyDescent="0.25">
      <c r="B51" s="13">
        <v>70100</v>
      </c>
      <c r="C51" s="54" t="s">
        <v>57</v>
      </c>
      <c r="D51" s="60"/>
      <c r="E51" s="62"/>
    </row>
    <row r="52" spans="1:8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8" ht="15.75" thickTop="1" x14ac:dyDescent="0.25">
      <c r="B53" s="12" t="s">
        <v>59</v>
      </c>
      <c r="C53" s="53" t="s">
        <v>60</v>
      </c>
      <c r="D53" s="56"/>
      <c r="E53" s="57"/>
    </row>
    <row r="54" spans="1:8" x14ac:dyDescent="0.25">
      <c r="B54" s="13">
        <v>90100</v>
      </c>
      <c r="C54" s="54" t="s">
        <v>61</v>
      </c>
      <c r="D54" s="61"/>
      <c r="E54" s="45"/>
    </row>
    <row r="55" spans="1:8" x14ac:dyDescent="0.25">
      <c r="B55" s="13">
        <v>90200</v>
      </c>
      <c r="C55" s="54" t="s">
        <v>62</v>
      </c>
      <c r="D55" s="61"/>
      <c r="E55" s="62"/>
    </row>
    <row r="56" spans="1:8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8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8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8" s="1" customFormat="1" ht="27.75" customHeight="1" thickTop="1" thickBot="1" x14ac:dyDescent="0.25">
      <c r="A59" s="106"/>
      <c r="B59" s="111" t="s">
        <v>146</v>
      </c>
      <c r="C59" s="112"/>
      <c r="D59" s="63">
        <f>IF((Spese_Rendiconto_Anno0!BV53+Spese_Rendiconto_Anno0!BW53-Entrate_Rendiconto_Anno0!D58)&gt;0,Spese_Rendiconto_Anno0!BV53+Spese_Rendiconto_Anno0!BW53-Entrate_Rendiconto_Anno0!D58,0)</f>
        <v>0</v>
      </c>
      <c r="E59" s="64"/>
      <c r="F59" s="66" t="s">
        <v>144</v>
      </c>
      <c r="G59" s="10"/>
      <c r="H59" s="10"/>
    </row>
    <row r="60" spans="1:8" s="1" customFormat="1" ht="15" customHeight="1" thickTop="1" x14ac:dyDescent="0.2">
      <c r="A60" s="106"/>
      <c r="B60" s="67" t="s">
        <v>133</v>
      </c>
    </row>
    <row r="61" spans="1:8" x14ac:dyDescent="0.25">
      <c r="B61" s="67" t="s">
        <v>134</v>
      </c>
      <c r="C61" s="1"/>
      <c r="D61" s="1"/>
      <c r="E61" s="1"/>
    </row>
    <row r="64" spans="1:8" x14ac:dyDescent="0.25">
      <c r="C64" s="18"/>
    </row>
  </sheetData>
  <sheetProtection password="D3C7" sheet="1"/>
  <mergeCells count="5">
    <mergeCell ref="B57:C57"/>
    <mergeCell ref="B58:C58"/>
    <mergeCell ref="B59:C59"/>
    <mergeCell ref="A1:A1048576"/>
    <mergeCell ref="B1:E2"/>
  </mergeCells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1D17-4818-42CA-8E21-285B4A5FF550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36" t="s">
        <v>149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231429</v>
      </c>
      <c r="E10" s="89">
        <v>0</v>
      </c>
      <c r="F10" s="90">
        <v>251684.98999999996</v>
      </c>
      <c r="G10" s="88"/>
      <c r="H10" s="89"/>
      <c r="I10" s="90"/>
      <c r="J10" s="97">
        <v>48350</v>
      </c>
      <c r="K10" s="89">
        <v>0</v>
      </c>
      <c r="L10" s="101">
        <v>51107.74</v>
      </c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33350</v>
      </c>
      <c r="AC10" s="89">
        <v>0</v>
      </c>
      <c r="AD10" s="90">
        <v>34438.92</v>
      </c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313129</v>
      </c>
      <c r="BW10" s="77">
        <f t="shared" ref="BW10:BW19" si="1">E10+H10+K10+N10+Q10+T10+W10+Z10+AC10+AF10+AI10+AL10+AO10+AR10+AU10+AX10+BA10+BD10+BG10+BJ10+BM10+BP10+BS10</f>
        <v>0</v>
      </c>
      <c r="BX10" s="79">
        <f t="shared" ref="BX10:BX19" si="2">F10+I10+L10+O10+R10+U10+X10+AA10+AD10+AG10+AJ10+AM10+AP10+AS10+AV10+AY10+BB10+BE10+BH10+BK10+BN10+BQ10+BT10</f>
        <v>337231.64999999997</v>
      </c>
    </row>
    <row r="11" spans="1:76" x14ac:dyDescent="0.25">
      <c r="B11" s="13">
        <v>102</v>
      </c>
      <c r="C11" s="25" t="s">
        <v>92</v>
      </c>
      <c r="D11" s="88">
        <v>20470</v>
      </c>
      <c r="E11" s="89">
        <v>0</v>
      </c>
      <c r="F11" s="90">
        <v>23630.27</v>
      </c>
      <c r="G11" s="88"/>
      <c r="H11" s="89"/>
      <c r="I11" s="90"/>
      <c r="J11" s="97">
        <v>3250</v>
      </c>
      <c r="K11" s="89">
        <v>0</v>
      </c>
      <c r="L11" s="101">
        <v>3809.13</v>
      </c>
      <c r="M11" s="91">
        <v>0</v>
      </c>
      <c r="N11" s="89">
        <v>0</v>
      </c>
      <c r="O11" s="90">
        <v>0</v>
      </c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7200</v>
      </c>
      <c r="AC11" s="89">
        <v>0</v>
      </c>
      <c r="AD11" s="90">
        <v>7510.11</v>
      </c>
      <c r="AE11" s="91">
        <v>0</v>
      </c>
      <c r="AF11" s="89">
        <v>0</v>
      </c>
      <c r="AG11" s="90">
        <v>0</v>
      </c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30920</v>
      </c>
      <c r="BW11" s="77">
        <f t="shared" si="1"/>
        <v>0</v>
      </c>
      <c r="BX11" s="79">
        <f t="shared" si="2"/>
        <v>34949.51</v>
      </c>
    </row>
    <row r="12" spans="1:76" x14ac:dyDescent="0.25">
      <c r="B12" s="13">
        <v>103</v>
      </c>
      <c r="C12" s="25" t="s">
        <v>93</v>
      </c>
      <c r="D12" s="88">
        <v>368937.4</v>
      </c>
      <c r="E12" s="89">
        <v>0</v>
      </c>
      <c r="F12" s="90">
        <v>500893.32</v>
      </c>
      <c r="G12" s="88"/>
      <c r="H12" s="89"/>
      <c r="I12" s="90"/>
      <c r="J12" s="97">
        <v>11600</v>
      </c>
      <c r="K12" s="89">
        <v>0</v>
      </c>
      <c r="L12" s="101">
        <v>11878.51</v>
      </c>
      <c r="M12" s="91">
        <v>178490</v>
      </c>
      <c r="N12" s="89">
        <v>0</v>
      </c>
      <c r="O12" s="90">
        <v>198791.87</v>
      </c>
      <c r="P12" s="91">
        <v>22600</v>
      </c>
      <c r="Q12" s="89">
        <v>0</v>
      </c>
      <c r="R12" s="90">
        <v>26874.86</v>
      </c>
      <c r="S12" s="91">
        <v>8100</v>
      </c>
      <c r="T12" s="89">
        <v>0</v>
      </c>
      <c r="U12" s="90">
        <v>9730.7200000000012</v>
      </c>
      <c r="V12" s="91">
        <v>9600</v>
      </c>
      <c r="W12" s="89">
        <v>0</v>
      </c>
      <c r="X12" s="90">
        <v>13891.05</v>
      </c>
      <c r="Y12" s="91"/>
      <c r="Z12" s="89"/>
      <c r="AA12" s="90"/>
      <c r="AB12" s="91">
        <v>264950</v>
      </c>
      <c r="AC12" s="89">
        <v>0</v>
      </c>
      <c r="AD12" s="90">
        <v>337834.93000000005</v>
      </c>
      <c r="AE12" s="91">
        <v>114200</v>
      </c>
      <c r="AF12" s="89">
        <v>0</v>
      </c>
      <c r="AG12" s="90">
        <v>134703.47</v>
      </c>
      <c r="AH12" s="91">
        <v>1000</v>
      </c>
      <c r="AI12" s="89">
        <v>0</v>
      </c>
      <c r="AJ12" s="90">
        <v>1000</v>
      </c>
      <c r="AK12" s="91">
        <v>200750</v>
      </c>
      <c r="AL12" s="89">
        <v>0</v>
      </c>
      <c r="AM12" s="90">
        <v>241802.38000000003</v>
      </c>
      <c r="AN12" s="91"/>
      <c r="AO12" s="89"/>
      <c r="AP12" s="90"/>
      <c r="AQ12" s="91">
        <v>4700</v>
      </c>
      <c r="AR12" s="89">
        <v>0</v>
      </c>
      <c r="AS12" s="90">
        <v>4700</v>
      </c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1184927.3999999999</v>
      </c>
      <c r="BW12" s="77">
        <f t="shared" si="1"/>
        <v>0</v>
      </c>
      <c r="BX12" s="79">
        <f t="shared" si="2"/>
        <v>1482101.11</v>
      </c>
    </row>
    <row r="13" spans="1:76" x14ac:dyDescent="0.25">
      <c r="B13" s="13">
        <v>104</v>
      </c>
      <c r="C13" s="25" t="s">
        <v>19</v>
      </c>
      <c r="D13" s="88">
        <v>36700</v>
      </c>
      <c r="E13" s="89">
        <v>0</v>
      </c>
      <c r="F13" s="90">
        <v>42550.080000000002</v>
      </c>
      <c r="G13" s="88"/>
      <c r="H13" s="89"/>
      <c r="I13" s="90"/>
      <c r="J13" s="97">
        <v>0</v>
      </c>
      <c r="K13" s="89">
        <v>0</v>
      </c>
      <c r="L13" s="101">
        <v>0</v>
      </c>
      <c r="M13" s="91">
        <v>130500</v>
      </c>
      <c r="N13" s="89">
        <v>0</v>
      </c>
      <c r="O13" s="90">
        <v>169417.39</v>
      </c>
      <c r="P13" s="91">
        <v>2000</v>
      </c>
      <c r="Q13" s="89">
        <v>0</v>
      </c>
      <c r="R13" s="90">
        <v>2000</v>
      </c>
      <c r="S13" s="91">
        <v>9000</v>
      </c>
      <c r="T13" s="89">
        <v>0</v>
      </c>
      <c r="U13" s="90">
        <v>9000</v>
      </c>
      <c r="V13" s="91">
        <v>55000</v>
      </c>
      <c r="W13" s="89">
        <v>0</v>
      </c>
      <c r="X13" s="90">
        <v>60795.54</v>
      </c>
      <c r="Y13" s="91"/>
      <c r="Z13" s="89"/>
      <c r="AA13" s="90"/>
      <c r="AB13" s="91">
        <v>9492</v>
      </c>
      <c r="AC13" s="89">
        <v>0</v>
      </c>
      <c r="AD13" s="90">
        <v>9492</v>
      </c>
      <c r="AE13" s="91"/>
      <c r="AF13" s="89"/>
      <c r="AG13" s="90"/>
      <c r="AH13" s="91">
        <v>3500</v>
      </c>
      <c r="AI13" s="89">
        <v>0</v>
      </c>
      <c r="AJ13" s="90">
        <v>3500</v>
      </c>
      <c r="AK13" s="91">
        <v>55820</v>
      </c>
      <c r="AL13" s="89">
        <v>0</v>
      </c>
      <c r="AM13" s="90">
        <v>85869.32</v>
      </c>
      <c r="AN13" s="91"/>
      <c r="AO13" s="89"/>
      <c r="AP13" s="90"/>
      <c r="AQ13" s="91">
        <v>0</v>
      </c>
      <c r="AR13" s="89">
        <v>0</v>
      </c>
      <c r="AS13" s="90">
        <v>19643.61</v>
      </c>
      <c r="AT13" s="91">
        <v>500</v>
      </c>
      <c r="AU13" s="89">
        <v>0</v>
      </c>
      <c r="AV13" s="90">
        <v>500</v>
      </c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302512</v>
      </c>
      <c r="BW13" s="77">
        <f t="shared" si="1"/>
        <v>0</v>
      </c>
      <c r="BX13" s="79">
        <f t="shared" si="2"/>
        <v>402767.94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6" x14ac:dyDescent="0.25">
      <c r="B16" s="13">
        <v>107</v>
      </c>
      <c r="C16" s="25" t="s">
        <v>95</v>
      </c>
      <c r="D16" s="88">
        <v>0</v>
      </c>
      <c r="E16" s="89">
        <v>0</v>
      </c>
      <c r="F16" s="90">
        <v>0</v>
      </c>
      <c r="G16" s="88"/>
      <c r="H16" s="89"/>
      <c r="I16" s="90"/>
      <c r="J16" s="97"/>
      <c r="K16" s="89"/>
      <c r="L16" s="101"/>
      <c r="M16" s="91">
        <v>6398</v>
      </c>
      <c r="N16" s="89">
        <v>0</v>
      </c>
      <c r="O16" s="90">
        <v>6398</v>
      </c>
      <c r="P16" s="97"/>
      <c r="Q16" s="89"/>
      <c r="R16" s="101"/>
      <c r="S16" s="91">
        <v>715</v>
      </c>
      <c r="T16" s="89">
        <v>0</v>
      </c>
      <c r="U16" s="90">
        <v>715</v>
      </c>
      <c r="V16" s="91">
        <v>0</v>
      </c>
      <c r="W16" s="89">
        <v>0</v>
      </c>
      <c r="X16" s="90">
        <v>0</v>
      </c>
      <c r="Y16" s="97"/>
      <c r="Z16" s="89"/>
      <c r="AA16" s="101"/>
      <c r="AB16" s="91">
        <v>21817</v>
      </c>
      <c r="AC16" s="89">
        <v>0</v>
      </c>
      <c r="AD16" s="90">
        <v>21817</v>
      </c>
      <c r="AE16" s="97">
        <v>18057</v>
      </c>
      <c r="AF16" s="89">
        <v>0</v>
      </c>
      <c r="AG16" s="101">
        <v>18057</v>
      </c>
      <c r="AH16" s="97"/>
      <c r="AI16" s="89"/>
      <c r="AJ16" s="101"/>
      <c r="AK16" s="97">
        <v>0</v>
      </c>
      <c r="AL16" s="89">
        <v>0</v>
      </c>
      <c r="AM16" s="101">
        <v>0</v>
      </c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>
        <v>0</v>
      </c>
      <c r="BR16" s="97"/>
      <c r="BS16" s="89"/>
      <c r="BT16" s="101"/>
      <c r="BU16" s="76"/>
      <c r="BV16" s="85">
        <f t="shared" si="0"/>
        <v>46987</v>
      </c>
      <c r="BW16" s="77">
        <f t="shared" si="1"/>
        <v>0</v>
      </c>
      <c r="BX16" s="79">
        <f t="shared" si="2"/>
        <v>46987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>
        <v>0</v>
      </c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>
        <v>2000</v>
      </c>
      <c r="E18" s="89">
        <v>0</v>
      </c>
      <c r="F18" s="90">
        <v>7855.42</v>
      </c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2000</v>
      </c>
      <c r="BW18" s="77">
        <f t="shared" si="1"/>
        <v>0</v>
      </c>
      <c r="BX18" s="79">
        <f t="shared" si="2"/>
        <v>7855.42</v>
      </c>
    </row>
    <row r="19" spans="2:76" x14ac:dyDescent="0.25">
      <c r="B19" s="13">
        <v>110</v>
      </c>
      <c r="C19" s="25" t="s">
        <v>98</v>
      </c>
      <c r="D19" s="88">
        <v>51950</v>
      </c>
      <c r="E19" s="89">
        <v>0</v>
      </c>
      <c r="F19" s="90">
        <v>51950</v>
      </c>
      <c r="G19" s="88"/>
      <c r="H19" s="89"/>
      <c r="I19" s="90"/>
      <c r="J19" s="97"/>
      <c r="K19" s="89"/>
      <c r="L19" s="101"/>
      <c r="M19" s="97">
        <v>1700</v>
      </c>
      <c r="N19" s="89">
        <v>0</v>
      </c>
      <c r="O19" s="101">
        <v>1700</v>
      </c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1250</v>
      </c>
      <c r="AF19" s="89">
        <v>0</v>
      </c>
      <c r="AG19" s="101">
        <v>1250</v>
      </c>
      <c r="AH19" s="97">
        <v>1300</v>
      </c>
      <c r="AI19" s="89">
        <v>0</v>
      </c>
      <c r="AJ19" s="101">
        <v>1300</v>
      </c>
      <c r="AK19" s="97">
        <v>2500</v>
      </c>
      <c r="AL19" s="89">
        <v>0</v>
      </c>
      <c r="AM19" s="101">
        <v>2500</v>
      </c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39893.229999999996</v>
      </c>
      <c r="BJ19" s="89">
        <v>0</v>
      </c>
      <c r="BK19" s="101">
        <v>14000</v>
      </c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98593.23</v>
      </c>
      <c r="BW19" s="77">
        <f t="shared" si="1"/>
        <v>0</v>
      </c>
      <c r="BX19" s="79">
        <f t="shared" si="2"/>
        <v>72700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711486.4</v>
      </c>
      <c r="E20" s="78">
        <f t="shared" si="3"/>
        <v>0</v>
      </c>
      <c r="F20" s="79">
        <f t="shared" si="3"/>
        <v>878564.08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63200</v>
      </c>
      <c r="K20" s="78">
        <f t="shared" si="3"/>
        <v>0</v>
      </c>
      <c r="L20" s="77">
        <f t="shared" si="3"/>
        <v>66795.37999999999</v>
      </c>
      <c r="M20" s="98">
        <f t="shared" si="3"/>
        <v>317088</v>
      </c>
      <c r="N20" s="78">
        <f t="shared" si="3"/>
        <v>0</v>
      </c>
      <c r="O20" s="77">
        <f t="shared" si="3"/>
        <v>376307.26</v>
      </c>
      <c r="P20" s="98">
        <f t="shared" si="3"/>
        <v>24600</v>
      </c>
      <c r="Q20" s="78">
        <f t="shared" si="3"/>
        <v>0</v>
      </c>
      <c r="R20" s="77">
        <f t="shared" si="3"/>
        <v>28874.86</v>
      </c>
      <c r="S20" s="98">
        <f t="shared" si="3"/>
        <v>17815</v>
      </c>
      <c r="T20" s="78">
        <f t="shared" si="3"/>
        <v>0</v>
      </c>
      <c r="U20" s="77">
        <f t="shared" si="3"/>
        <v>19445.72</v>
      </c>
      <c r="V20" s="98">
        <f t="shared" si="3"/>
        <v>64600</v>
      </c>
      <c r="W20" s="78">
        <f t="shared" si="3"/>
        <v>0</v>
      </c>
      <c r="X20" s="77">
        <f t="shared" si="3"/>
        <v>74686.59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336809</v>
      </c>
      <c r="AC20" s="78">
        <f t="shared" si="3"/>
        <v>0</v>
      </c>
      <c r="AD20" s="77">
        <f t="shared" si="3"/>
        <v>411092.96000000008</v>
      </c>
      <c r="AE20" s="98">
        <f t="shared" si="3"/>
        <v>133507</v>
      </c>
      <c r="AF20" s="78">
        <f t="shared" si="3"/>
        <v>0</v>
      </c>
      <c r="AG20" s="77">
        <f t="shared" si="3"/>
        <v>154010.47</v>
      </c>
      <c r="AH20" s="98">
        <f t="shared" si="3"/>
        <v>5800</v>
      </c>
      <c r="AI20" s="78">
        <f t="shared" si="3"/>
        <v>0</v>
      </c>
      <c r="AJ20" s="77">
        <f t="shared" si="3"/>
        <v>5800</v>
      </c>
      <c r="AK20" s="98">
        <f t="shared" si="3"/>
        <v>259070</v>
      </c>
      <c r="AL20" s="78">
        <f t="shared" si="3"/>
        <v>0</v>
      </c>
      <c r="AM20" s="77">
        <f t="shared" si="3"/>
        <v>330171.70000000007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4700</v>
      </c>
      <c r="AR20" s="78">
        <f t="shared" si="3"/>
        <v>0</v>
      </c>
      <c r="AS20" s="77">
        <f t="shared" si="3"/>
        <v>24343.61</v>
      </c>
      <c r="AT20" s="98">
        <f t="shared" si="3"/>
        <v>500</v>
      </c>
      <c r="AU20" s="78">
        <f t="shared" si="3"/>
        <v>0</v>
      </c>
      <c r="AV20" s="77">
        <f t="shared" si="3"/>
        <v>500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39893.229999999996</v>
      </c>
      <c r="BJ20" s="78">
        <f t="shared" si="3"/>
        <v>0</v>
      </c>
      <c r="BK20" s="77">
        <f t="shared" si="3"/>
        <v>14000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1979068.63</v>
      </c>
      <c r="BW20" s="77">
        <f>BW10+BW11+BW12+BW13+BW14+BW15+BW16+BW17+BW18+BW19</f>
        <v>0</v>
      </c>
      <c r="BX20" s="95">
        <f>BX10+BX11+BX12+BX13+BX14+BX15+BX16+BX17+BX18+BX19</f>
        <v>2384592.63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>
        <v>425043</v>
      </c>
      <c r="E24" s="89">
        <v>0</v>
      </c>
      <c r="F24" s="90">
        <v>3165714.46</v>
      </c>
      <c r="G24" s="88"/>
      <c r="H24" s="89"/>
      <c r="I24" s="90"/>
      <c r="J24" s="97">
        <v>0</v>
      </c>
      <c r="K24" s="89">
        <v>0</v>
      </c>
      <c r="L24" s="101">
        <v>0</v>
      </c>
      <c r="M24" s="97">
        <v>0</v>
      </c>
      <c r="N24" s="89">
        <v>0</v>
      </c>
      <c r="O24" s="101">
        <v>23584.12</v>
      </c>
      <c r="P24" s="97">
        <v>0</v>
      </c>
      <c r="Q24" s="89">
        <v>0</v>
      </c>
      <c r="R24" s="101">
        <v>0</v>
      </c>
      <c r="S24" s="97">
        <v>249163</v>
      </c>
      <c r="T24" s="89">
        <v>0</v>
      </c>
      <c r="U24" s="101">
        <v>249163</v>
      </c>
      <c r="V24" s="97">
        <v>0</v>
      </c>
      <c r="W24" s="89">
        <v>0</v>
      </c>
      <c r="X24" s="101">
        <v>230.73</v>
      </c>
      <c r="Y24" s="97">
        <v>0</v>
      </c>
      <c r="Z24" s="89">
        <v>0</v>
      </c>
      <c r="AA24" s="101">
        <v>11988.7</v>
      </c>
      <c r="AB24" s="97">
        <v>474935.2</v>
      </c>
      <c r="AC24" s="89">
        <v>0</v>
      </c>
      <c r="AD24" s="101">
        <v>478264.8</v>
      </c>
      <c r="AE24" s="97">
        <v>5000</v>
      </c>
      <c r="AF24" s="89">
        <v>0</v>
      </c>
      <c r="AG24" s="101">
        <v>20085.510000000002</v>
      </c>
      <c r="AH24" s="97">
        <v>0</v>
      </c>
      <c r="AI24" s="89">
        <v>0</v>
      </c>
      <c r="AJ24" s="101">
        <v>0</v>
      </c>
      <c r="AK24" s="97">
        <v>0</v>
      </c>
      <c r="AL24" s="89">
        <v>0</v>
      </c>
      <c r="AM24" s="101">
        <v>1480</v>
      </c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1154141.2</v>
      </c>
      <c r="BW24" s="77">
        <f t="shared" si="4"/>
        <v>0</v>
      </c>
      <c r="BX24" s="79">
        <f t="shared" si="4"/>
        <v>3950511.32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25000</v>
      </c>
      <c r="Q25" s="89">
        <v>0</v>
      </c>
      <c r="R25" s="101">
        <v>25000</v>
      </c>
      <c r="S25" s="97"/>
      <c r="T25" s="89"/>
      <c r="U25" s="101"/>
      <c r="V25" s="97"/>
      <c r="W25" s="89"/>
      <c r="X25" s="101"/>
      <c r="Y25" s="97"/>
      <c r="Z25" s="89"/>
      <c r="AA25" s="101"/>
      <c r="AB25" s="97">
        <v>0</v>
      </c>
      <c r="AC25" s="89">
        <v>0</v>
      </c>
      <c r="AD25" s="101">
        <v>274649.25</v>
      </c>
      <c r="AE25" s="97">
        <v>0</v>
      </c>
      <c r="AF25" s="89">
        <v>0</v>
      </c>
      <c r="AG25" s="101">
        <v>330409.25</v>
      </c>
      <c r="AH25" s="97">
        <v>0</v>
      </c>
      <c r="AI25" s="89">
        <v>0</v>
      </c>
      <c r="AJ25" s="101">
        <v>0</v>
      </c>
      <c r="AK25" s="97"/>
      <c r="AL25" s="89"/>
      <c r="AM25" s="101"/>
      <c r="AN25" s="97"/>
      <c r="AO25" s="89"/>
      <c r="AP25" s="101"/>
      <c r="AQ25" s="97">
        <v>0</v>
      </c>
      <c r="AR25" s="89">
        <v>0</v>
      </c>
      <c r="AS25" s="101">
        <v>0</v>
      </c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25000</v>
      </c>
      <c r="BW25" s="77">
        <f t="shared" si="4"/>
        <v>0</v>
      </c>
      <c r="BX25" s="79">
        <f t="shared" si="4"/>
        <v>630058.5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>
        <v>0</v>
      </c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>
        <v>0</v>
      </c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>
        <v>0</v>
      </c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425043</v>
      </c>
      <c r="E28" s="78">
        <f t="shared" si="5"/>
        <v>0</v>
      </c>
      <c r="F28" s="79">
        <f t="shared" si="5"/>
        <v>3165714.46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0</v>
      </c>
      <c r="N28" s="78">
        <f t="shared" si="5"/>
        <v>0</v>
      </c>
      <c r="O28" s="77">
        <f t="shared" si="5"/>
        <v>23584.12</v>
      </c>
      <c r="P28" s="98">
        <f t="shared" si="5"/>
        <v>25000</v>
      </c>
      <c r="Q28" s="78">
        <f t="shared" si="5"/>
        <v>0</v>
      </c>
      <c r="R28" s="77">
        <f t="shared" si="5"/>
        <v>25000</v>
      </c>
      <c r="S28" s="98">
        <f t="shared" si="5"/>
        <v>249163</v>
      </c>
      <c r="T28" s="78">
        <f t="shared" si="5"/>
        <v>0</v>
      </c>
      <c r="U28" s="77">
        <f t="shared" si="5"/>
        <v>249163</v>
      </c>
      <c r="V28" s="98">
        <f t="shared" si="5"/>
        <v>0</v>
      </c>
      <c r="W28" s="78">
        <f t="shared" si="5"/>
        <v>0</v>
      </c>
      <c r="X28" s="77">
        <f t="shared" si="5"/>
        <v>230.73</v>
      </c>
      <c r="Y28" s="98">
        <f t="shared" si="5"/>
        <v>0</v>
      </c>
      <c r="Z28" s="78">
        <f t="shared" si="5"/>
        <v>0</v>
      </c>
      <c r="AA28" s="77">
        <f t="shared" si="5"/>
        <v>11988.7</v>
      </c>
      <c r="AB28" s="98">
        <f t="shared" si="5"/>
        <v>474935.2</v>
      </c>
      <c r="AC28" s="78">
        <f t="shared" si="5"/>
        <v>0</v>
      </c>
      <c r="AD28" s="77">
        <f t="shared" si="5"/>
        <v>752914.05</v>
      </c>
      <c r="AE28" s="98">
        <f t="shared" si="5"/>
        <v>5000</v>
      </c>
      <c r="AF28" s="78">
        <f t="shared" si="5"/>
        <v>0</v>
      </c>
      <c r="AG28" s="77">
        <f t="shared" si="5"/>
        <v>350494.76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0</v>
      </c>
      <c r="AL28" s="78">
        <f t="shared" si="6"/>
        <v>0</v>
      </c>
      <c r="AM28" s="77">
        <f t="shared" si="6"/>
        <v>1480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1179141.2</v>
      </c>
      <c r="BW28" s="77">
        <f>BW23+BW24+BW25+BW26+BW27</f>
        <v>0</v>
      </c>
      <c r="BX28" s="95">
        <f>BX23+BX24+BX25+BX26+BX27</f>
        <v>4580569.82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>
        <v>0</v>
      </c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91844.01</v>
      </c>
      <c r="BM40" s="89">
        <v>0</v>
      </c>
      <c r="BN40" s="101">
        <v>91844.04</v>
      </c>
      <c r="BO40" s="97"/>
      <c r="BP40" s="89"/>
      <c r="BQ40" s="101"/>
      <c r="BR40" s="97"/>
      <c r="BS40" s="89"/>
      <c r="BT40" s="101"/>
      <c r="BU40" s="76"/>
      <c r="BV40" s="85">
        <f t="shared" si="10"/>
        <v>91844.01</v>
      </c>
      <c r="BW40" s="77">
        <f t="shared" si="10"/>
        <v>0</v>
      </c>
      <c r="BX40" s="79">
        <f t="shared" si="10"/>
        <v>91844.04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91844.01</v>
      </c>
      <c r="BM42" s="78">
        <f t="shared" si="12"/>
        <v>0</v>
      </c>
      <c r="BN42" s="77">
        <f t="shared" si="12"/>
        <v>91844.04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91844.01</v>
      </c>
      <c r="BW42" s="77">
        <f>BW38+BW39+BW40+BW41</f>
        <v>0</v>
      </c>
      <c r="BX42" s="95">
        <f>BX38+BX39+BX40+BX41</f>
        <v>91844.04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300000</v>
      </c>
      <c r="BP45" s="89">
        <v>0</v>
      </c>
      <c r="BQ45" s="101">
        <v>300000</v>
      </c>
      <c r="BR45" s="97"/>
      <c r="BS45" s="89"/>
      <c r="BT45" s="101"/>
      <c r="BU45" s="76"/>
      <c r="BV45" s="85">
        <f>D45+G45+J45+M45+P45+S45+V45+Y45+AB45+AE45+AH45+AK45+AN45+AQ45+AT45+AW45+AZ45+BC45+BF45+BI45+BL45+BO45+BR45</f>
        <v>300000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300000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300000</v>
      </c>
      <c r="BP46" s="78">
        <f>BP45</f>
        <v>0</v>
      </c>
      <c r="BQ46" s="95">
        <f>BQ45</f>
        <v>300000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300000</v>
      </c>
      <c r="BW46" s="77">
        <f>BW45</f>
        <v>0</v>
      </c>
      <c r="BX46" s="95">
        <f>BX45</f>
        <v>300000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430000</v>
      </c>
      <c r="BS49" s="89">
        <v>0</v>
      </c>
      <c r="BT49" s="101">
        <v>436291.11</v>
      </c>
      <c r="BU49" s="76"/>
      <c r="BV49" s="85">
        <f t="shared" ref="BV49:BX50" si="15">D49+G49+J49+M49+P49+S49+V49+Y49+AB49+AE49+AH49+AK49+AN49+AQ49+AT49+AW49+AZ49+BC49+BF49+BI49+BL49+BO49+BR49</f>
        <v>430000</v>
      </c>
      <c r="BW49" s="77">
        <f t="shared" si="15"/>
        <v>0</v>
      </c>
      <c r="BX49" s="79">
        <f t="shared" si="15"/>
        <v>436291.11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70000</v>
      </c>
      <c r="BS50" s="89">
        <v>0</v>
      </c>
      <c r="BT50" s="101">
        <v>97154.67</v>
      </c>
      <c r="BU50" s="76"/>
      <c r="BV50" s="85">
        <f t="shared" si="15"/>
        <v>70000</v>
      </c>
      <c r="BW50" s="77">
        <f t="shared" si="15"/>
        <v>0</v>
      </c>
      <c r="BX50" s="79">
        <f t="shared" si="15"/>
        <v>97154.67</v>
      </c>
    </row>
    <row r="51" spans="1:76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500000</v>
      </c>
      <c r="BS51" s="78">
        <f>BS49+BS50</f>
        <v>0</v>
      </c>
      <c r="BT51" s="77">
        <f>BT49+BT50</f>
        <v>533445.78</v>
      </c>
      <c r="BU51" s="85"/>
      <c r="BV51" s="85">
        <f>BV49+BV50</f>
        <v>500000</v>
      </c>
      <c r="BW51" s="77">
        <f>BW49+BW50</f>
        <v>0</v>
      </c>
      <c r="BX51" s="95">
        <f>BX49+BX50</f>
        <v>533445.78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AI53" si="18">D20+D28+D35+D42+D46+D51</f>
        <v>1136529.3999999999</v>
      </c>
      <c r="E53" s="86">
        <f t="shared" si="18"/>
        <v>0</v>
      </c>
      <c r="F53" s="86">
        <f t="shared" si="18"/>
        <v>4044278.54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63200</v>
      </c>
      <c r="K53" s="86">
        <f t="shared" si="18"/>
        <v>0</v>
      </c>
      <c r="L53" s="86">
        <f t="shared" si="18"/>
        <v>66795.37999999999</v>
      </c>
      <c r="M53" s="86">
        <f t="shared" si="18"/>
        <v>317088</v>
      </c>
      <c r="N53" s="86">
        <f t="shared" si="18"/>
        <v>0</v>
      </c>
      <c r="O53" s="86">
        <f t="shared" si="18"/>
        <v>399891.38</v>
      </c>
      <c r="P53" s="86">
        <f t="shared" si="18"/>
        <v>49600</v>
      </c>
      <c r="Q53" s="86">
        <f t="shared" si="18"/>
        <v>0</v>
      </c>
      <c r="R53" s="86">
        <f t="shared" si="18"/>
        <v>53874.86</v>
      </c>
      <c r="S53" s="86">
        <f t="shared" si="18"/>
        <v>266978</v>
      </c>
      <c r="T53" s="86">
        <f t="shared" si="18"/>
        <v>0</v>
      </c>
      <c r="U53" s="86">
        <f t="shared" si="18"/>
        <v>268608.71999999997</v>
      </c>
      <c r="V53" s="86">
        <f t="shared" si="18"/>
        <v>64600</v>
      </c>
      <c r="W53" s="86">
        <f t="shared" si="18"/>
        <v>0</v>
      </c>
      <c r="X53" s="86">
        <f t="shared" si="18"/>
        <v>74917.319999999992</v>
      </c>
      <c r="Y53" s="86">
        <f t="shared" si="18"/>
        <v>0</v>
      </c>
      <c r="Z53" s="86">
        <f t="shared" si="18"/>
        <v>0</v>
      </c>
      <c r="AA53" s="86">
        <f t="shared" si="18"/>
        <v>11988.7</v>
      </c>
      <c r="AB53" s="86">
        <f t="shared" si="18"/>
        <v>811744.2</v>
      </c>
      <c r="AC53" s="86">
        <f t="shared" si="18"/>
        <v>0</v>
      </c>
      <c r="AD53" s="86">
        <f t="shared" si="18"/>
        <v>1164007.0100000002</v>
      </c>
      <c r="AE53" s="86">
        <f t="shared" si="18"/>
        <v>138507</v>
      </c>
      <c r="AF53" s="86">
        <f t="shared" si="18"/>
        <v>0</v>
      </c>
      <c r="AG53" s="86">
        <f t="shared" si="18"/>
        <v>504505.23</v>
      </c>
      <c r="AH53" s="86">
        <f t="shared" si="18"/>
        <v>5800</v>
      </c>
      <c r="AI53" s="86">
        <f t="shared" si="18"/>
        <v>0</v>
      </c>
      <c r="AJ53" s="86">
        <f t="shared" ref="AJ53:BT53" si="19">AJ20+AJ28+AJ35+AJ42+AJ46+AJ51</f>
        <v>5800</v>
      </c>
      <c r="AK53" s="86">
        <f t="shared" si="19"/>
        <v>259070</v>
      </c>
      <c r="AL53" s="86">
        <f t="shared" si="19"/>
        <v>0</v>
      </c>
      <c r="AM53" s="86">
        <f t="shared" si="19"/>
        <v>331651.70000000007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4700</v>
      </c>
      <c r="AR53" s="86">
        <f t="shared" si="19"/>
        <v>0</v>
      </c>
      <c r="AS53" s="86">
        <f t="shared" si="19"/>
        <v>24343.61</v>
      </c>
      <c r="AT53" s="86">
        <f t="shared" si="19"/>
        <v>500</v>
      </c>
      <c r="AU53" s="86">
        <f t="shared" si="19"/>
        <v>0</v>
      </c>
      <c r="AV53" s="86">
        <f t="shared" si="19"/>
        <v>500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39893.229999999996</v>
      </c>
      <c r="BJ53" s="86">
        <f t="shared" si="19"/>
        <v>0</v>
      </c>
      <c r="BK53" s="86">
        <f t="shared" si="19"/>
        <v>14000</v>
      </c>
      <c r="BL53" s="86">
        <f t="shared" si="19"/>
        <v>91844.01</v>
      </c>
      <c r="BM53" s="86">
        <f t="shared" si="19"/>
        <v>0</v>
      </c>
      <c r="BN53" s="86">
        <f t="shared" si="19"/>
        <v>91844.04</v>
      </c>
      <c r="BO53" s="86">
        <f t="shared" si="19"/>
        <v>300000</v>
      </c>
      <c r="BP53" s="86">
        <f t="shared" si="19"/>
        <v>0</v>
      </c>
      <c r="BQ53" s="86">
        <f t="shared" si="19"/>
        <v>300000</v>
      </c>
      <c r="BR53" s="86">
        <f t="shared" si="19"/>
        <v>500000</v>
      </c>
      <c r="BS53" s="86">
        <f t="shared" si="19"/>
        <v>0</v>
      </c>
      <c r="BT53" s="86">
        <f t="shared" si="19"/>
        <v>533445.78</v>
      </c>
      <c r="BU53" s="86">
        <f>BU8</f>
        <v>0</v>
      </c>
      <c r="BV53" s="102">
        <f>BV8+BV20+BV28+BV35+BV42+BV46+BV51</f>
        <v>4050053.84</v>
      </c>
      <c r="BW53" s="87">
        <f>BW20+BW28+BW35+BW42+BW46+BW51</f>
        <v>0</v>
      </c>
      <c r="BX53" s="87">
        <f>BX20+BX28+BX35+BX42+BX46+BX51</f>
        <v>7890452.2700000005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BC6:BD6"/>
    <mergeCell ref="BU4:BU5"/>
    <mergeCell ref="BV6:BW6"/>
    <mergeCell ref="BV4:BX5"/>
    <mergeCell ref="BO4:BQ4"/>
    <mergeCell ref="BO5:BQ5"/>
    <mergeCell ref="BO6:BP6"/>
    <mergeCell ref="BR4:BT4"/>
    <mergeCell ref="BR5:BT5"/>
    <mergeCell ref="BR6:BS6"/>
    <mergeCell ref="AZ6:BA6"/>
    <mergeCell ref="BI4:BK4"/>
    <mergeCell ref="BI5:BK5"/>
    <mergeCell ref="BI6:BJ6"/>
    <mergeCell ref="B53:C53"/>
    <mergeCell ref="BL4:BN4"/>
    <mergeCell ref="BL5:BN5"/>
    <mergeCell ref="BL6:BM6"/>
    <mergeCell ref="BC4:BE4"/>
    <mergeCell ref="BC5:BE5"/>
    <mergeCell ref="AN6:AO6"/>
    <mergeCell ref="BF4:BH4"/>
    <mergeCell ref="BF5:BH5"/>
    <mergeCell ref="BF6:BG6"/>
    <mergeCell ref="AT6:AU6"/>
    <mergeCell ref="AW4:AY4"/>
    <mergeCell ref="AW5:AY5"/>
    <mergeCell ref="AW6:AX6"/>
    <mergeCell ref="AZ4:BB4"/>
    <mergeCell ref="AZ5:BB5"/>
    <mergeCell ref="AK4:AM4"/>
    <mergeCell ref="AQ5:AS5"/>
    <mergeCell ref="AT5:AV5"/>
    <mergeCell ref="AT4:AV4"/>
    <mergeCell ref="V6:W6"/>
    <mergeCell ref="Y6:Z6"/>
    <mergeCell ref="AB6:AC6"/>
    <mergeCell ref="AE6:AF6"/>
    <mergeCell ref="AH6:AI6"/>
    <mergeCell ref="AK6:AL6"/>
    <mergeCell ref="V4:X4"/>
    <mergeCell ref="Y4:AA4"/>
    <mergeCell ref="AB4:AD4"/>
    <mergeCell ref="AE4:AG4"/>
    <mergeCell ref="AH4:AJ4"/>
    <mergeCell ref="AQ6:AR6"/>
    <mergeCell ref="AN4:AP4"/>
    <mergeCell ref="AQ4:AS4"/>
    <mergeCell ref="AK5:AM5"/>
    <mergeCell ref="AN5:AP5"/>
    <mergeCell ref="A1:A1048576"/>
    <mergeCell ref="B1:BX2"/>
    <mergeCell ref="P4:R4"/>
    <mergeCell ref="P5:R5"/>
    <mergeCell ref="P6:Q6"/>
    <mergeCell ref="V5:X5"/>
    <mergeCell ref="Y5:AA5"/>
    <mergeCell ref="AB5:AD5"/>
    <mergeCell ref="AE5:AG5"/>
    <mergeCell ref="AH5:AJ5"/>
    <mergeCell ref="D5:F5"/>
    <mergeCell ref="D6:E6"/>
    <mergeCell ref="G4:I4"/>
    <mergeCell ref="G5:I5"/>
    <mergeCell ref="G6:H6"/>
    <mergeCell ref="D4:F4"/>
    <mergeCell ref="B4:C7"/>
    <mergeCell ref="S4:U4"/>
    <mergeCell ref="S5:U5"/>
    <mergeCell ref="S6:T6"/>
    <mergeCell ref="J4:L4"/>
    <mergeCell ref="J5:L5"/>
    <mergeCell ref="J6:K6"/>
    <mergeCell ref="M4:O4"/>
    <mergeCell ref="M5:O5"/>
    <mergeCell ref="M6:N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8628-1121-48F9-9EF3-818F2A716001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150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237226</v>
      </c>
      <c r="E10" s="89">
        <v>0</v>
      </c>
      <c r="F10" s="90"/>
      <c r="G10" s="88"/>
      <c r="H10" s="89"/>
      <c r="I10" s="90"/>
      <c r="J10" s="97">
        <v>51350</v>
      </c>
      <c r="K10" s="89">
        <v>0</v>
      </c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33350</v>
      </c>
      <c r="AC10" s="89">
        <v>0</v>
      </c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321926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>
        <v>20972</v>
      </c>
      <c r="E11" s="89">
        <v>0</v>
      </c>
      <c r="F11" s="90"/>
      <c r="G11" s="88"/>
      <c r="H11" s="89"/>
      <c r="I11" s="90"/>
      <c r="J11" s="97">
        <v>3850</v>
      </c>
      <c r="K11" s="89">
        <v>0</v>
      </c>
      <c r="L11" s="101"/>
      <c r="M11" s="91">
        <v>0</v>
      </c>
      <c r="N11" s="89">
        <v>0</v>
      </c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7200</v>
      </c>
      <c r="AC11" s="89">
        <v>0</v>
      </c>
      <c r="AD11" s="90"/>
      <c r="AE11" s="91">
        <v>0</v>
      </c>
      <c r="AF11" s="89">
        <v>0</v>
      </c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32022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>
        <v>318802.01</v>
      </c>
      <c r="E12" s="89">
        <v>0</v>
      </c>
      <c r="F12" s="90"/>
      <c r="G12" s="88"/>
      <c r="H12" s="89"/>
      <c r="I12" s="90"/>
      <c r="J12" s="97">
        <v>10600</v>
      </c>
      <c r="K12" s="89">
        <v>0</v>
      </c>
      <c r="L12" s="101"/>
      <c r="M12" s="91">
        <v>175690</v>
      </c>
      <c r="N12" s="89">
        <v>0</v>
      </c>
      <c r="O12" s="90"/>
      <c r="P12" s="91">
        <v>22600</v>
      </c>
      <c r="Q12" s="89">
        <v>0</v>
      </c>
      <c r="R12" s="90"/>
      <c r="S12" s="91">
        <v>8100</v>
      </c>
      <c r="T12" s="89">
        <v>0</v>
      </c>
      <c r="U12" s="90"/>
      <c r="V12" s="91">
        <v>8400</v>
      </c>
      <c r="W12" s="89">
        <v>0</v>
      </c>
      <c r="X12" s="90"/>
      <c r="Y12" s="91"/>
      <c r="Z12" s="89"/>
      <c r="AA12" s="90"/>
      <c r="AB12" s="91">
        <v>254950</v>
      </c>
      <c r="AC12" s="89">
        <v>0</v>
      </c>
      <c r="AD12" s="90"/>
      <c r="AE12" s="91">
        <v>94200</v>
      </c>
      <c r="AF12" s="89">
        <v>0</v>
      </c>
      <c r="AG12" s="90"/>
      <c r="AH12" s="91">
        <v>1000</v>
      </c>
      <c r="AI12" s="89">
        <v>0</v>
      </c>
      <c r="AJ12" s="90"/>
      <c r="AK12" s="91">
        <v>204250</v>
      </c>
      <c r="AL12" s="89">
        <v>0</v>
      </c>
      <c r="AM12" s="90"/>
      <c r="AN12" s="91"/>
      <c r="AO12" s="89"/>
      <c r="AP12" s="90"/>
      <c r="AQ12" s="91">
        <v>2000</v>
      </c>
      <c r="AR12" s="89">
        <v>0</v>
      </c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1100592.01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>
        <v>35700</v>
      </c>
      <c r="E13" s="89">
        <v>0</v>
      </c>
      <c r="F13" s="90"/>
      <c r="G13" s="88"/>
      <c r="H13" s="89"/>
      <c r="I13" s="90"/>
      <c r="J13" s="97">
        <v>0</v>
      </c>
      <c r="K13" s="89">
        <v>0</v>
      </c>
      <c r="L13" s="101"/>
      <c r="M13" s="91">
        <v>130500</v>
      </c>
      <c r="N13" s="89">
        <v>0</v>
      </c>
      <c r="O13" s="90"/>
      <c r="P13" s="91">
        <v>2000</v>
      </c>
      <c r="Q13" s="89">
        <v>0</v>
      </c>
      <c r="R13" s="90"/>
      <c r="S13" s="91">
        <v>9000</v>
      </c>
      <c r="T13" s="89">
        <v>0</v>
      </c>
      <c r="U13" s="90"/>
      <c r="V13" s="91">
        <v>45000</v>
      </c>
      <c r="W13" s="89">
        <v>0</v>
      </c>
      <c r="X13" s="90"/>
      <c r="Y13" s="91"/>
      <c r="Z13" s="89"/>
      <c r="AA13" s="90"/>
      <c r="AB13" s="91">
        <v>4492</v>
      </c>
      <c r="AC13" s="89">
        <v>0</v>
      </c>
      <c r="AD13" s="90"/>
      <c r="AE13" s="91"/>
      <c r="AF13" s="89"/>
      <c r="AG13" s="90"/>
      <c r="AH13" s="91">
        <v>3500</v>
      </c>
      <c r="AI13" s="89">
        <v>0</v>
      </c>
      <c r="AJ13" s="90"/>
      <c r="AK13" s="91">
        <v>55320</v>
      </c>
      <c r="AL13" s="89">
        <v>0</v>
      </c>
      <c r="AM13" s="90"/>
      <c r="AN13" s="91"/>
      <c r="AO13" s="89"/>
      <c r="AP13" s="90"/>
      <c r="AQ13" s="91">
        <v>0</v>
      </c>
      <c r="AR13" s="89">
        <v>0</v>
      </c>
      <c r="AS13" s="90"/>
      <c r="AT13" s="91">
        <v>500</v>
      </c>
      <c r="AU13" s="89">
        <v>0</v>
      </c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286012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>
        <v>3908</v>
      </c>
      <c r="E16" s="89">
        <v>0</v>
      </c>
      <c r="F16" s="90"/>
      <c r="G16" s="88"/>
      <c r="H16" s="89"/>
      <c r="I16" s="90"/>
      <c r="J16" s="97"/>
      <c r="K16" s="89"/>
      <c r="L16" s="101"/>
      <c r="M16" s="91">
        <v>6163</v>
      </c>
      <c r="N16" s="89">
        <v>0</v>
      </c>
      <c r="O16" s="90"/>
      <c r="P16" s="97"/>
      <c r="Q16" s="89"/>
      <c r="R16" s="101"/>
      <c r="S16" s="91">
        <v>0</v>
      </c>
      <c r="T16" s="89">
        <v>0</v>
      </c>
      <c r="U16" s="90"/>
      <c r="V16" s="91">
        <v>0</v>
      </c>
      <c r="W16" s="89">
        <v>0</v>
      </c>
      <c r="X16" s="90"/>
      <c r="Y16" s="97"/>
      <c r="Z16" s="89"/>
      <c r="AA16" s="101"/>
      <c r="AB16" s="91">
        <v>19669</v>
      </c>
      <c r="AC16" s="89">
        <v>0</v>
      </c>
      <c r="AD16" s="90"/>
      <c r="AE16" s="97">
        <v>24186</v>
      </c>
      <c r="AF16" s="89">
        <v>0</v>
      </c>
      <c r="AG16" s="101"/>
      <c r="AH16" s="97"/>
      <c r="AI16" s="89"/>
      <c r="AJ16" s="101"/>
      <c r="AK16" s="97">
        <v>0</v>
      </c>
      <c r="AL16" s="89">
        <v>0</v>
      </c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/>
      <c r="BR16" s="97"/>
      <c r="BS16" s="89"/>
      <c r="BT16" s="101"/>
      <c r="BU16" s="76"/>
      <c r="BV16" s="85">
        <f t="shared" si="0"/>
        <v>53926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>
        <v>2500</v>
      </c>
      <c r="E18" s="89">
        <v>0</v>
      </c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2500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>
        <v>36950</v>
      </c>
      <c r="E19" s="89">
        <v>0</v>
      </c>
      <c r="F19" s="90"/>
      <c r="G19" s="88"/>
      <c r="H19" s="89"/>
      <c r="I19" s="90"/>
      <c r="J19" s="97"/>
      <c r="K19" s="89"/>
      <c r="L19" s="101"/>
      <c r="M19" s="97">
        <v>1700</v>
      </c>
      <c r="N19" s="89">
        <v>0</v>
      </c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1250</v>
      </c>
      <c r="AF19" s="89">
        <v>0</v>
      </c>
      <c r="AG19" s="101"/>
      <c r="AH19" s="97">
        <v>1300</v>
      </c>
      <c r="AI19" s="89">
        <v>0</v>
      </c>
      <c r="AJ19" s="101"/>
      <c r="AK19" s="97">
        <v>2500</v>
      </c>
      <c r="AL19" s="89">
        <v>0</v>
      </c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47289.65</v>
      </c>
      <c r="BJ19" s="89">
        <v>0</v>
      </c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90989.65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656058.01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65800</v>
      </c>
      <c r="K20" s="78">
        <f t="shared" si="1"/>
        <v>0</v>
      </c>
      <c r="L20" s="77">
        <f t="shared" si="1"/>
        <v>0</v>
      </c>
      <c r="M20" s="98">
        <f t="shared" si="1"/>
        <v>314053</v>
      </c>
      <c r="N20" s="78">
        <f t="shared" si="1"/>
        <v>0</v>
      </c>
      <c r="O20" s="77">
        <f t="shared" si="1"/>
        <v>0</v>
      </c>
      <c r="P20" s="98">
        <f t="shared" si="1"/>
        <v>24600</v>
      </c>
      <c r="Q20" s="78">
        <f t="shared" si="1"/>
        <v>0</v>
      </c>
      <c r="R20" s="77">
        <f t="shared" si="1"/>
        <v>0</v>
      </c>
      <c r="S20" s="98">
        <f t="shared" si="1"/>
        <v>17100</v>
      </c>
      <c r="T20" s="78">
        <f t="shared" si="1"/>
        <v>0</v>
      </c>
      <c r="U20" s="77">
        <f t="shared" si="1"/>
        <v>0</v>
      </c>
      <c r="V20" s="98">
        <f t="shared" si="1"/>
        <v>53400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319661</v>
      </c>
      <c r="AC20" s="78">
        <f t="shared" si="1"/>
        <v>0</v>
      </c>
      <c r="AD20" s="77">
        <f t="shared" si="1"/>
        <v>0</v>
      </c>
      <c r="AE20" s="98">
        <f t="shared" si="1"/>
        <v>119636</v>
      </c>
      <c r="AF20" s="78">
        <f t="shared" si="1"/>
        <v>0</v>
      </c>
      <c r="AG20" s="77">
        <f t="shared" si="1"/>
        <v>0</v>
      </c>
      <c r="AH20" s="98">
        <f t="shared" si="1"/>
        <v>5800</v>
      </c>
      <c r="AI20" s="78">
        <f t="shared" si="1"/>
        <v>0</v>
      </c>
      <c r="AJ20" s="77">
        <f t="shared" si="1"/>
        <v>0</v>
      </c>
      <c r="AK20" s="98">
        <f t="shared" si="1"/>
        <v>262070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2000</v>
      </c>
      <c r="AR20" s="78">
        <f t="shared" si="1"/>
        <v>0</v>
      </c>
      <c r="AS20" s="77">
        <f t="shared" si="1"/>
        <v>0</v>
      </c>
      <c r="AT20" s="98">
        <f t="shared" si="1"/>
        <v>500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47289.65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1887967.66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>
        <v>49500</v>
      </c>
      <c r="E24" s="89">
        <v>0</v>
      </c>
      <c r="F24" s="90"/>
      <c r="G24" s="88"/>
      <c r="H24" s="89"/>
      <c r="I24" s="90"/>
      <c r="J24" s="97">
        <v>0</v>
      </c>
      <c r="K24" s="89">
        <v>0</v>
      </c>
      <c r="L24" s="101"/>
      <c r="M24" s="97">
        <v>0</v>
      </c>
      <c r="N24" s="89">
        <v>0</v>
      </c>
      <c r="O24" s="101"/>
      <c r="P24" s="97">
        <v>0</v>
      </c>
      <c r="Q24" s="89">
        <v>0</v>
      </c>
      <c r="R24" s="101"/>
      <c r="S24" s="97">
        <v>0</v>
      </c>
      <c r="T24" s="89">
        <v>0</v>
      </c>
      <c r="U24" s="101"/>
      <c r="V24" s="97">
        <v>0</v>
      </c>
      <c r="W24" s="89">
        <v>0</v>
      </c>
      <c r="X24" s="101"/>
      <c r="Y24" s="97">
        <v>0</v>
      </c>
      <c r="Z24" s="89">
        <v>0</v>
      </c>
      <c r="AA24" s="101"/>
      <c r="AB24" s="97">
        <v>0</v>
      </c>
      <c r="AC24" s="89">
        <v>0</v>
      </c>
      <c r="AD24" s="101"/>
      <c r="AE24" s="97">
        <v>100000</v>
      </c>
      <c r="AF24" s="89">
        <v>0</v>
      </c>
      <c r="AG24" s="101"/>
      <c r="AH24" s="97">
        <v>0</v>
      </c>
      <c r="AI24" s="89">
        <v>0</v>
      </c>
      <c r="AJ24" s="101"/>
      <c r="AK24" s="97">
        <v>0</v>
      </c>
      <c r="AL24" s="89">
        <v>0</v>
      </c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149500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500</v>
      </c>
      <c r="Q25" s="89">
        <v>0</v>
      </c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>
        <v>0</v>
      </c>
      <c r="AC25" s="89">
        <v>0</v>
      </c>
      <c r="AD25" s="101"/>
      <c r="AE25" s="97">
        <v>0</v>
      </c>
      <c r="AF25" s="89">
        <v>0</v>
      </c>
      <c r="AG25" s="101"/>
      <c r="AH25" s="97">
        <v>0</v>
      </c>
      <c r="AI25" s="89">
        <v>0</v>
      </c>
      <c r="AJ25" s="101"/>
      <c r="AK25" s="97"/>
      <c r="AL25" s="89"/>
      <c r="AM25" s="101"/>
      <c r="AN25" s="97"/>
      <c r="AO25" s="89"/>
      <c r="AP25" s="101"/>
      <c r="AQ25" s="97">
        <v>0</v>
      </c>
      <c r="AR25" s="89">
        <v>0</v>
      </c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500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/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49500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500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100000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150000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82434</v>
      </c>
      <c r="BM40" s="89">
        <v>0</v>
      </c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82434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82434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82434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300000</v>
      </c>
      <c r="BP45" s="89">
        <v>0</v>
      </c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300000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300000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300000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430000</v>
      </c>
      <c r="BS49" s="89">
        <v>0</v>
      </c>
      <c r="BT49" s="101"/>
      <c r="BU49" s="76"/>
      <c r="BV49" s="85">
        <f t="shared" ref="BV49:BX50" si="9">D49+G49+J49+M49+P49+S49+V49+Y49+AB49+AE49+AH49+AK49+AN49+AQ49+AT49+AW49+AZ49+BC49+BF49+BI49+BL49+BO49+BR49</f>
        <v>430000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70000</v>
      </c>
      <c r="BS50" s="89">
        <v>0</v>
      </c>
      <c r="BT50" s="101"/>
      <c r="BU50" s="76"/>
      <c r="BV50" s="85">
        <f t="shared" si="9"/>
        <v>70000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500000</v>
      </c>
      <c r="BS51" s="78">
        <f>BS49+BS50</f>
        <v>0</v>
      </c>
      <c r="BT51" s="77">
        <f>BT49+BT50</f>
        <v>0</v>
      </c>
      <c r="BU51" s="85"/>
      <c r="BV51" s="85">
        <f>BV49+BV50</f>
        <v>500000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705558.01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65800</v>
      </c>
      <c r="K53" s="86">
        <f t="shared" si="11"/>
        <v>0</v>
      </c>
      <c r="L53" s="86">
        <f t="shared" si="11"/>
        <v>0</v>
      </c>
      <c r="M53" s="86">
        <f t="shared" si="11"/>
        <v>314053</v>
      </c>
      <c r="N53" s="86">
        <f t="shared" si="11"/>
        <v>0</v>
      </c>
      <c r="O53" s="86">
        <f t="shared" si="11"/>
        <v>0</v>
      </c>
      <c r="P53" s="86">
        <f t="shared" si="11"/>
        <v>25100</v>
      </c>
      <c r="Q53" s="86">
        <f t="shared" si="11"/>
        <v>0</v>
      </c>
      <c r="R53" s="86">
        <f t="shared" si="11"/>
        <v>0</v>
      </c>
      <c r="S53" s="86">
        <f t="shared" si="11"/>
        <v>17100</v>
      </c>
      <c r="T53" s="86">
        <f t="shared" si="11"/>
        <v>0</v>
      </c>
      <c r="U53" s="86">
        <f t="shared" si="11"/>
        <v>0</v>
      </c>
      <c r="V53" s="86">
        <f t="shared" si="11"/>
        <v>53400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319661</v>
      </c>
      <c r="AC53" s="86">
        <f t="shared" si="11"/>
        <v>0</v>
      </c>
      <c r="AD53" s="86">
        <f t="shared" si="11"/>
        <v>0</v>
      </c>
      <c r="AE53" s="86">
        <f t="shared" si="11"/>
        <v>219636</v>
      </c>
      <c r="AF53" s="86">
        <f t="shared" si="11"/>
        <v>0</v>
      </c>
      <c r="AG53" s="86">
        <f t="shared" si="11"/>
        <v>0</v>
      </c>
      <c r="AH53" s="86">
        <f t="shared" si="11"/>
        <v>5800</v>
      </c>
      <c r="AI53" s="86">
        <f t="shared" si="11"/>
        <v>0</v>
      </c>
      <c r="AJ53" s="86">
        <f t="shared" si="11"/>
        <v>0</v>
      </c>
      <c r="AK53" s="86">
        <f t="shared" si="11"/>
        <v>262070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2000</v>
      </c>
      <c r="AR53" s="86">
        <f t="shared" si="11"/>
        <v>0</v>
      </c>
      <c r="AS53" s="86">
        <f t="shared" si="11"/>
        <v>0</v>
      </c>
      <c r="AT53" s="86">
        <f t="shared" si="11"/>
        <v>500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47289.65</v>
      </c>
      <c r="BJ53" s="86">
        <f t="shared" si="11"/>
        <v>0</v>
      </c>
      <c r="BK53" s="86">
        <f t="shared" si="11"/>
        <v>0</v>
      </c>
      <c r="BL53" s="86">
        <f t="shared" si="11"/>
        <v>82434</v>
      </c>
      <c r="BM53" s="86">
        <f t="shared" si="11"/>
        <v>0</v>
      </c>
      <c r="BN53" s="86">
        <f t="shared" si="11"/>
        <v>0</v>
      </c>
      <c r="BO53" s="86">
        <f t="shared" si="11"/>
        <v>300000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500000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2920401.66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02276-AF67-451F-B287-D2253D7C7A5F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142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237226</v>
      </c>
      <c r="E10" s="89">
        <v>0</v>
      </c>
      <c r="F10" s="90"/>
      <c r="G10" s="88"/>
      <c r="H10" s="89"/>
      <c r="I10" s="90"/>
      <c r="J10" s="97">
        <v>51350</v>
      </c>
      <c r="K10" s="89">
        <v>0</v>
      </c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33350</v>
      </c>
      <c r="AC10" s="89">
        <v>0</v>
      </c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321926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>
        <v>20972</v>
      </c>
      <c r="E11" s="89">
        <v>0</v>
      </c>
      <c r="F11" s="90"/>
      <c r="G11" s="88"/>
      <c r="H11" s="89"/>
      <c r="I11" s="90"/>
      <c r="J11" s="97">
        <v>3850</v>
      </c>
      <c r="K11" s="89">
        <v>0</v>
      </c>
      <c r="L11" s="101"/>
      <c r="M11" s="91">
        <v>0</v>
      </c>
      <c r="N11" s="89">
        <v>0</v>
      </c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7200</v>
      </c>
      <c r="AC11" s="89">
        <v>0</v>
      </c>
      <c r="AD11" s="90"/>
      <c r="AE11" s="91">
        <v>0</v>
      </c>
      <c r="AF11" s="89">
        <v>0</v>
      </c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32022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>
        <v>319129.42</v>
      </c>
      <c r="E12" s="89">
        <v>0</v>
      </c>
      <c r="F12" s="90"/>
      <c r="G12" s="88"/>
      <c r="H12" s="89"/>
      <c r="I12" s="90"/>
      <c r="J12" s="97">
        <v>10600</v>
      </c>
      <c r="K12" s="89">
        <v>0</v>
      </c>
      <c r="L12" s="101"/>
      <c r="M12" s="91">
        <v>175690</v>
      </c>
      <c r="N12" s="89">
        <v>0</v>
      </c>
      <c r="O12" s="90"/>
      <c r="P12" s="91">
        <v>22600</v>
      </c>
      <c r="Q12" s="89">
        <v>0</v>
      </c>
      <c r="R12" s="90"/>
      <c r="S12" s="91">
        <v>8100</v>
      </c>
      <c r="T12" s="89">
        <v>0</v>
      </c>
      <c r="U12" s="90"/>
      <c r="V12" s="91">
        <v>8400</v>
      </c>
      <c r="W12" s="89">
        <v>0</v>
      </c>
      <c r="X12" s="90"/>
      <c r="Y12" s="91"/>
      <c r="Z12" s="89"/>
      <c r="AA12" s="90"/>
      <c r="AB12" s="91">
        <v>254950</v>
      </c>
      <c r="AC12" s="89">
        <v>0</v>
      </c>
      <c r="AD12" s="90"/>
      <c r="AE12" s="91">
        <v>94200</v>
      </c>
      <c r="AF12" s="89">
        <v>0</v>
      </c>
      <c r="AG12" s="90"/>
      <c r="AH12" s="91">
        <v>1000</v>
      </c>
      <c r="AI12" s="89">
        <v>0</v>
      </c>
      <c r="AJ12" s="90"/>
      <c r="AK12" s="91">
        <v>204750</v>
      </c>
      <c r="AL12" s="89">
        <v>0</v>
      </c>
      <c r="AM12" s="90"/>
      <c r="AN12" s="91"/>
      <c r="AO12" s="89"/>
      <c r="AP12" s="90"/>
      <c r="AQ12" s="91">
        <v>2000</v>
      </c>
      <c r="AR12" s="89">
        <v>0</v>
      </c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1101419.42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>
        <v>35700</v>
      </c>
      <c r="E13" s="89">
        <v>0</v>
      </c>
      <c r="F13" s="90"/>
      <c r="G13" s="88"/>
      <c r="H13" s="89"/>
      <c r="I13" s="90"/>
      <c r="J13" s="97">
        <v>0</v>
      </c>
      <c r="K13" s="89">
        <v>0</v>
      </c>
      <c r="L13" s="101"/>
      <c r="M13" s="91">
        <v>130500</v>
      </c>
      <c r="N13" s="89">
        <v>0</v>
      </c>
      <c r="O13" s="90"/>
      <c r="P13" s="91">
        <v>2000</v>
      </c>
      <c r="Q13" s="89">
        <v>0</v>
      </c>
      <c r="R13" s="90"/>
      <c r="S13" s="91">
        <v>9000</v>
      </c>
      <c r="T13" s="89">
        <v>0</v>
      </c>
      <c r="U13" s="90"/>
      <c r="V13" s="91">
        <v>45000</v>
      </c>
      <c r="W13" s="89">
        <v>0</v>
      </c>
      <c r="X13" s="90"/>
      <c r="Y13" s="91"/>
      <c r="Z13" s="89"/>
      <c r="AA13" s="90"/>
      <c r="AB13" s="91">
        <v>4492</v>
      </c>
      <c r="AC13" s="89">
        <v>0</v>
      </c>
      <c r="AD13" s="90"/>
      <c r="AE13" s="91"/>
      <c r="AF13" s="89"/>
      <c r="AG13" s="90"/>
      <c r="AH13" s="91">
        <v>3500</v>
      </c>
      <c r="AI13" s="89">
        <v>0</v>
      </c>
      <c r="AJ13" s="90"/>
      <c r="AK13" s="91">
        <v>55320</v>
      </c>
      <c r="AL13" s="89">
        <v>0</v>
      </c>
      <c r="AM13" s="90"/>
      <c r="AN13" s="91"/>
      <c r="AO13" s="89"/>
      <c r="AP13" s="90"/>
      <c r="AQ13" s="91">
        <v>0</v>
      </c>
      <c r="AR13" s="89">
        <v>0</v>
      </c>
      <c r="AS13" s="90"/>
      <c r="AT13" s="91">
        <v>500</v>
      </c>
      <c r="AU13" s="89">
        <v>0</v>
      </c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286012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>
        <v>3771</v>
      </c>
      <c r="E16" s="89">
        <v>0</v>
      </c>
      <c r="F16" s="90"/>
      <c r="G16" s="88"/>
      <c r="H16" s="89"/>
      <c r="I16" s="90"/>
      <c r="J16" s="97"/>
      <c r="K16" s="89"/>
      <c r="L16" s="101"/>
      <c r="M16" s="91">
        <v>5921</v>
      </c>
      <c r="N16" s="89">
        <v>0</v>
      </c>
      <c r="O16" s="90"/>
      <c r="P16" s="97"/>
      <c r="Q16" s="89"/>
      <c r="R16" s="101"/>
      <c r="S16" s="91">
        <v>0</v>
      </c>
      <c r="T16" s="89">
        <v>0</v>
      </c>
      <c r="U16" s="90"/>
      <c r="V16" s="91">
        <v>0</v>
      </c>
      <c r="W16" s="89">
        <v>0</v>
      </c>
      <c r="X16" s="90"/>
      <c r="Y16" s="97"/>
      <c r="Z16" s="89"/>
      <c r="AA16" s="101"/>
      <c r="AB16" s="91">
        <v>17390</v>
      </c>
      <c r="AC16" s="89">
        <v>0</v>
      </c>
      <c r="AD16" s="90"/>
      <c r="AE16" s="97">
        <v>22719</v>
      </c>
      <c r="AF16" s="89">
        <v>0</v>
      </c>
      <c r="AG16" s="101"/>
      <c r="AH16" s="97"/>
      <c r="AI16" s="89"/>
      <c r="AJ16" s="101"/>
      <c r="AK16" s="97">
        <v>0</v>
      </c>
      <c r="AL16" s="89">
        <v>0</v>
      </c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/>
      <c r="BR16" s="97"/>
      <c r="BS16" s="89"/>
      <c r="BT16" s="101"/>
      <c r="BU16" s="76"/>
      <c r="BV16" s="85">
        <f t="shared" si="0"/>
        <v>49801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>
        <v>2500</v>
      </c>
      <c r="E18" s="89">
        <v>0</v>
      </c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2500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>
        <v>36950</v>
      </c>
      <c r="E19" s="89">
        <v>0</v>
      </c>
      <c r="F19" s="90"/>
      <c r="G19" s="88"/>
      <c r="H19" s="89"/>
      <c r="I19" s="90"/>
      <c r="J19" s="97"/>
      <c r="K19" s="89"/>
      <c r="L19" s="101"/>
      <c r="M19" s="97">
        <v>1700</v>
      </c>
      <c r="N19" s="89">
        <v>0</v>
      </c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1250</v>
      </c>
      <c r="AF19" s="89">
        <v>0</v>
      </c>
      <c r="AG19" s="101"/>
      <c r="AH19" s="97">
        <v>1300</v>
      </c>
      <c r="AI19" s="89">
        <v>0</v>
      </c>
      <c r="AJ19" s="101"/>
      <c r="AK19" s="97">
        <v>2500</v>
      </c>
      <c r="AL19" s="89">
        <v>0</v>
      </c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50360.240000000005</v>
      </c>
      <c r="BJ19" s="89">
        <v>0</v>
      </c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94060.24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656248.41999999993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65800</v>
      </c>
      <c r="K20" s="78">
        <f t="shared" si="1"/>
        <v>0</v>
      </c>
      <c r="L20" s="77">
        <f t="shared" si="1"/>
        <v>0</v>
      </c>
      <c r="M20" s="98">
        <f t="shared" si="1"/>
        <v>313811</v>
      </c>
      <c r="N20" s="78">
        <f t="shared" si="1"/>
        <v>0</v>
      </c>
      <c r="O20" s="77">
        <f t="shared" si="1"/>
        <v>0</v>
      </c>
      <c r="P20" s="98">
        <f t="shared" si="1"/>
        <v>24600</v>
      </c>
      <c r="Q20" s="78">
        <f t="shared" si="1"/>
        <v>0</v>
      </c>
      <c r="R20" s="77">
        <f t="shared" si="1"/>
        <v>0</v>
      </c>
      <c r="S20" s="98">
        <f t="shared" si="1"/>
        <v>17100</v>
      </c>
      <c r="T20" s="78">
        <f t="shared" si="1"/>
        <v>0</v>
      </c>
      <c r="U20" s="77">
        <f t="shared" si="1"/>
        <v>0</v>
      </c>
      <c r="V20" s="98">
        <f t="shared" si="1"/>
        <v>53400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317382</v>
      </c>
      <c r="AC20" s="78">
        <f t="shared" si="1"/>
        <v>0</v>
      </c>
      <c r="AD20" s="77">
        <f t="shared" si="1"/>
        <v>0</v>
      </c>
      <c r="AE20" s="98">
        <f t="shared" si="1"/>
        <v>118169</v>
      </c>
      <c r="AF20" s="78">
        <f t="shared" si="1"/>
        <v>0</v>
      </c>
      <c r="AG20" s="77">
        <f t="shared" si="1"/>
        <v>0</v>
      </c>
      <c r="AH20" s="98">
        <f t="shared" si="1"/>
        <v>5800</v>
      </c>
      <c r="AI20" s="78">
        <f t="shared" si="1"/>
        <v>0</v>
      </c>
      <c r="AJ20" s="77">
        <f t="shared" si="1"/>
        <v>0</v>
      </c>
      <c r="AK20" s="98">
        <f t="shared" si="1"/>
        <v>262570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2000</v>
      </c>
      <c r="AR20" s="78">
        <f t="shared" si="1"/>
        <v>0</v>
      </c>
      <c r="AS20" s="77">
        <f t="shared" si="1"/>
        <v>0</v>
      </c>
      <c r="AT20" s="98">
        <f t="shared" si="1"/>
        <v>500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50360.240000000005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1887740.66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>
        <v>49500</v>
      </c>
      <c r="E24" s="89">
        <v>0</v>
      </c>
      <c r="F24" s="90"/>
      <c r="G24" s="88"/>
      <c r="H24" s="89"/>
      <c r="I24" s="90"/>
      <c r="J24" s="97">
        <v>0</v>
      </c>
      <c r="K24" s="89">
        <v>0</v>
      </c>
      <c r="L24" s="101"/>
      <c r="M24" s="97">
        <v>0</v>
      </c>
      <c r="N24" s="89">
        <v>0</v>
      </c>
      <c r="O24" s="101"/>
      <c r="P24" s="97">
        <v>0</v>
      </c>
      <c r="Q24" s="89">
        <v>0</v>
      </c>
      <c r="R24" s="101"/>
      <c r="S24" s="97">
        <v>0</v>
      </c>
      <c r="T24" s="89">
        <v>0</v>
      </c>
      <c r="U24" s="101"/>
      <c r="V24" s="97">
        <v>0</v>
      </c>
      <c r="W24" s="89">
        <v>0</v>
      </c>
      <c r="X24" s="101"/>
      <c r="Y24" s="97">
        <v>0</v>
      </c>
      <c r="Z24" s="89">
        <v>0</v>
      </c>
      <c r="AA24" s="101"/>
      <c r="AB24" s="97">
        <v>0</v>
      </c>
      <c r="AC24" s="89">
        <v>0</v>
      </c>
      <c r="AD24" s="101"/>
      <c r="AE24" s="97">
        <v>0</v>
      </c>
      <c r="AF24" s="89">
        <v>0</v>
      </c>
      <c r="AG24" s="101"/>
      <c r="AH24" s="97">
        <v>0</v>
      </c>
      <c r="AI24" s="89">
        <v>0</v>
      </c>
      <c r="AJ24" s="101"/>
      <c r="AK24" s="97">
        <v>0</v>
      </c>
      <c r="AL24" s="89">
        <v>0</v>
      </c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49500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500</v>
      </c>
      <c r="Q25" s="89">
        <v>0</v>
      </c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>
        <v>0</v>
      </c>
      <c r="AC25" s="89">
        <v>0</v>
      </c>
      <c r="AD25" s="101"/>
      <c r="AE25" s="97">
        <v>0</v>
      </c>
      <c r="AF25" s="89">
        <v>0</v>
      </c>
      <c r="AG25" s="101"/>
      <c r="AH25" s="97">
        <v>0</v>
      </c>
      <c r="AI25" s="89">
        <v>0</v>
      </c>
      <c r="AJ25" s="101"/>
      <c r="AK25" s="97"/>
      <c r="AL25" s="89"/>
      <c r="AM25" s="101"/>
      <c r="AN25" s="97"/>
      <c r="AO25" s="89"/>
      <c r="AP25" s="101"/>
      <c r="AQ25" s="97">
        <v>0</v>
      </c>
      <c r="AR25" s="89">
        <v>0</v>
      </c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500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/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49500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500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50000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86561</v>
      </c>
      <c r="BM40" s="89">
        <v>0</v>
      </c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86561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86561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86561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300000</v>
      </c>
      <c r="BP45" s="89">
        <v>0</v>
      </c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300000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300000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300000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430000</v>
      </c>
      <c r="BS49" s="89">
        <v>0</v>
      </c>
      <c r="BT49" s="101"/>
      <c r="BU49" s="76"/>
      <c r="BV49" s="85">
        <f t="shared" ref="BV49:BX50" si="9">D49+G49+J49+M49+P49+S49+V49+Y49+AB49+AE49+AH49+AK49+AN49+AQ49+AT49+AW49+AZ49+BC49+BF49+BI49+BL49+BO49+BR49</f>
        <v>430000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70000</v>
      </c>
      <c r="BS50" s="89">
        <v>0</v>
      </c>
      <c r="BT50" s="101"/>
      <c r="BU50" s="76"/>
      <c r="BV50" s="85">
        <f t="shared" si="9"/>
        <v>70000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500000</v>
      </c>
      <c r="BS51" s="78">
        <f>BS49+BS50</f>
        <v>0</v>
      </c>
      <c r="BT51" s="77">
        <f>BT49+BT50</f>
        <v>0</v>
      </c>
      <c r="BU51" s="85"/>
      <c r="BV51" s="85">
        <f>BV49+BV50</f>
        <v>500000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705748.41999999993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65800</v>
      </c>
      <c r="K53" s="86">
        <f t="shared" si="11"/>
        <v>0</v>
      </c>
      <c r="L53" s="86">
        <f t="shared" si="11"/>
        <v>0</v>
      </c>
      <c r="M53" s="86">
        <f t="shared" si="11"/>
        <v>313811</v>
      </c>
      <c r="N53" s="86">
        <f t="shared" si="11"/>
        <v>0</v>
      </c>
      <c r="O53" s="86">
        <f t="shared" si="11"/>
        <v>0</v>
      </c>
      <c r="P53" s="86">
        <f t="shared" si="11"/>
        <v>25100</v>
      </c>
      <c r="Q53" s="86">
        <f t="shared" si="11"/>
        <v>0</v>
      </c>
      <c r="R53" s="86">
        <f t="shared" si="11"/>
        <v>0</v>
      </c>
      <c r="S53" s="86">
        <f t="shared" si="11"/>
        <v>17100</v>
      </c>
      <c r="T53" s="86">
        <f t="shared" si="11"/>
        <v>0</v>
      </c>
      <c r="U53" s="86">
        <f t="shared" si="11"/>
        <v>0</v>
      </c>
      <c r="V53" s="86">
        <f t="shared" si="11"/>
        <v>53400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317382</v>
      </c>
      <c r="AC53" s="86">
        <f t="shared" si="11"/>
        <v>0</v>
      </c>
      <c r="AD53" s="86">
        <f t="shared" si="11"/>
        <v>0</v>
      </c>
      <c r="AE53" s="86">
        <f t="shared" si="11"/>
        <v>118169</v>
      </c>
      <c r="AF53" s="86">
        <f t="shared" si="11"/>
        <v>0</v>
      </c>
      <c r="AG53" s="86">
        <f t="shared" si="11"/>
        <v>0</v>
      </c>
      <c r="AH53" s="86">
        <f t="shared" si="11"/>
        <v>5800</v>
      </c>
      <c r="AI53" s="86">
        <f t="shared" si="11"/>
        <v>0</v>
      </c>
      <c r="AJ53" s="86">
        <f t="shared" si="11"/>
        <v>0</v>
      </c>
      <c r="AK53" s="86">
        <f t="shared" si="11"/>
        <v>262570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2000</v>
      </c>
      <c r="AR53" s="86">
        <f t="shared" si="11"/>
        <v>0</v>
      </c>
      <c r="AS53" s="86">
        <f t="shared" si="11"/>
        <v>0</v>
      </c>
      <c r="AT53" s="86">
        <f t="shared" si="11"/>
        <v>500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50360.240000000005</v>
      </c>
      <c r="BJ53" s="86">
        <f t="shared" si="11"/>
        <v>0</v>
      </c>
      <c r="BK53" s="86">
        <f t="shared" si="11"/>
        <v>0</v>
      </c>
      <c r="BL53" s="86">
        <f t="shared" si="11"/>
        <v>86561</v>
      </c>
      <c r="BM53" s="86">
        <f t="shared" si="11"/>
        <v>0</v>
      </c>
      <c r="BN53" s="86">
        <f t="shared" si="11"/>
        <v>0</v>
      </c>
      <c r="BO53" s="86">
        <f t="shared" si="11"/>
        <v>300000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500000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2824301.66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D154-8834-415C-84D1-8DD92A54E711}">
  <sheetPr>
    <pageSetUpPr fitToPage="1"/>
  </sheetPr>
  <dimension ref="A1:BY56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7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7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7" s="21" customFormat="1" ht="20.100000000000001" customHeight="1" thickBot="1" x14ac:dyDescent="0.3">
      <c r="A3" s="106"/>
      <c r="B3" s="58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65" t="s">
        <v>145</v>
      </c>
    </row>
    <row r="4" spans="1:77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7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7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7" ht="34.5" thickBot="1" x14ac:dyDescent="0.3">
      <c r="B7" s="117"/>
      <c r="C7" s="118"/>
      <c r="D7" s="103" t="s">
        <v>140</v>
      </c>
      <c r="E7" s="32" t="s">
        <v>141</v>
      </c>
      <c r="F7" s="33"/>
      <c r="G7" s="32" t="s">
        <v>140</v>
      </c>
      <c r="H7" s="32" t="s">
        <v>141</v>
      </c>
      <c r="I7" s="33"/>
      <c r="J7" s="32" t="s">
        <v>140</v>
      </c>
      <c r="K7" s="32" t="s">
        <v>141</v>
      </c>
      <c r="L7" s="33"/>
      <c r="M7" s="32" t="s">
        <v>140</v>
      </c>
      <c r="N7" s="32" t="s">
        <v>141</v>
      </c>
      <c r="O7" s="33"/>
      <c r="P7" s="32" t="s">
        <v>140</v>
      </c>
      <c r="Q7" s="32" t="s">
        <v>141</v>
      </c>
      <c r="R7" s="33"/>
      <c r="S7" s="32" t="s">
        <v>140</v>
      </c>
      <c r="T7" s="32" t="s">
        <v>141</v>
      </c>
      <c r="U7" s="33"/>
      <c r="V7" s="32" t="s">
        <v>140</v>
      </c>
      <c r="W7" s="32" t="s">
        <v>141</v>
      </c>
      <c r="X7" s="33"/>
      <c r="Y7" s="32" t="s">
        <v>140</v>
      </c>
      <c r="Z7" s="32" t="s">
        <v>141</v>
      </c>
      <c r="AA7" s="33"/>
      <c r="AB7" s="32" t="s">
        <v>140</v>
      </c>
      <c r="AC7" s="32" t="s">
        <v>141</v>
      </c>
      <c r="AD7" s="33"/>
      <c r="AE7" s="32" t="s">
        <v>140</v>
      </c>
      <c r="AF7" s="32" t="s">
        <v>141</v>
      </c>
      <c r="AG7" s="33"/>
      <c r="AH7" s="32" t="s">
        <v>140</v>
      </c>
      <c r="AI7" s="32" t="s">
        <v>141</v>
      </c>
      <c r="AJ7" s="33"/>
      <c r="AK7" s="32" t="s">
        <v>140</v>
      </c>
      <c r="AL7" s="32" t="s">
        <v>141</v>
      </c>
      <c r="AM7" s="33"/>
      <c r="AN7" s="32" t="s">
        <v>140</v>
      </c>
      <c r="AO7" s="32" t="s">
        <v>141</v>
      </c>
      <c r="AP7" s="33"/>
      <c r="AQ7" s="32" t="s">
        <v>140</v>
      </c>
      <c r="AR7" s="32" t="s">
        <v>141</v>
      </c>
      <c r="AS7" s="33"/>
      <c r="AT7" s="32" t="s">
        <v>140</v>
      </c>
      <c r="AU7" s="32" t="s">
        <v>141</v>
      </c>
      <c r="AV7" s="33"/>
      <c r="AW7" s="32" t="s">
        <v>140</v>
      </c>
      <c r="AX7" s="32" t="s">
        <v>141</v>
      </c>
      <c r="AY7" s="33"/>
      <c r="AZ7" s="32" t="s">
        <v>140</v>
      </c>
      <c r="BA7" s="32" t="s">
        <v>141</v>
      </c>
      <c r="BB7" s="33"/>
      <c r="BC7" s="32" t="s">
        <v>140</v>
      </c>
      <c r="BD7" s="32" t="s">
        <v>141</v>
      </c>
      <c r="BE7" s="33"/>
      <c r="BF7" s="32" t="s">
        <v>140</v>
      </c>
      <c r="BG7" s="32" t="s">
        <v>141</v>
      </c>
      <c r="BH7" s="33"/>
      <c r="BI7" s="32" t="s">
        <v>140</v>
      </c>
      <c r="BJ7" s="32" t="s">
        <v>141</v>
      </c>
      <c r="BK7" s="33"/>
      <c r="BL7" s="32" t="s">
        <v>140</v>
      </c>
      <c r="BM7" s="32" t="s">
        <v>141</v>
      </c>
      <c r="BN7" s="33"/>
      <c r="BO7" s="32" t="s">
        <v>140</v>
      </c>
      <c r="BP7" s="32" t="s">
        <v>141</v>
      </c>
      <c r="BQ7" s="33"/>
      <c r="BR7" s="32" t="s">
        <v>140</v>
      </c>
      <c r="BS7" s="32" t="s">
        <v>141</v>
      </c>
      <c r="BT7" s="33"/>
      <c r="BU7" s="34"/>
      <c r="BV7" s="32" t="s">
        <v>140</v>
      </c>
      <c r="BW7" s="32" t="s">
        <v>141</v>
      </c>
      <c r="BX7" s="33"/>
    </row>
    <row r="8" spans="1:77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7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7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0</v>
      </c>
      <c r="BW10" s="77">
        <f t="shared" ref="BW10:BW19" si="1">E10+H10+K10+N10+Q10+T10+W10+Z10+AC10+AF10+AI10+AL10+AO10+AR10+AU10+AX10+BA10+BD10+BG10+BJ10+BM10+BP10+BS10</f>
        <v>0</v>
      </c>
      <c r="BX10" s="79">
        <f t="shared" ref="BX10:BX19" si="2">F10+I10+L10+O10+R10+U10+X10+AA10+AD10+AG10+AJ10+AM10+AP10+AS10+AV10+AY10+BB10+BE10+BH10+BK10+BN10+BQ10+BT10</f>
        <v>0</v>
      </c>
    </row>
    <row r="11" spans="1:77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1"/>
        <v>0</v>
      </c>
      <c r="BX11" s="79">
        <f t="shared" si="2"/>
        <v>0</v>
      </c>
    </row>
    <row r="12" spans="1:77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1"/>
        <v>0</v>
      </c>
      <c r="BX12" s="79">
        <f t="shared" si="2"/>
        <v>0</v>
      </c>
    </row>
    <row r="13" spans="1:77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1"/>
        <v>0</v>
      </c>
      <c r="BX13" s="79">
        <f t="shared" si="2"/>
        <v>0</v>
      </c>
    </row>
    <row r="14" spans="1:77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7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7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1"/>
        <v>0</v>
      </c>
      <c r="BX16" s="79">
        <f t="shared" si="2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1"/>
        <v>0</v>
      </c>
      <c r="BX18" s="79">
        <f t="shared" si="2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1"/>
        <v>0</v>
      </c>
      <c r="BX19" s="79">
        <f t="shared" si="2"/>
        <v>0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0</v>
      </c>
      <c r="E20" s="78">
        <f t="shared" si="3"/>
        <v>0</v>
      </c>
      <c r="F20" s="79">
        <f t="shared" si="3"/>
        <v>0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0</v>
      </c>
      <c r="K20" s="78">
        <f t="shared" si="3"/>
        <v>0</v>
      </c>
      <c r="L20" s="77">
        <f t="shared" si="3"/>
        <v>0</v>
      </c>
      <c r="M20" s="98">
        <f t="shared" si="3"/>
        <v>0</v>
      </c>
      <c r="N20" s="78">
        <f t="shared" si="3"/>
        <v>0</v>
      </c>
      <c r="O20" s="77">
        <f t="shared" si="3"/>
        <v>0</v>
      </c>
      <c r="P20" s="98">
        <f t="shared" si="3"/>
        <v>0</v>
      </c>
      <c r="Q20" s="78">
        <f t="shared" si="3"/>
        <v>0</v>
      </c>
      <c r="R20" s="77">
        <f t="shared" si="3"/>
        <v>0</v>
      </c>
      <c r="S20" s="98">
        <f t="shared" si="3"/>
        <v>0</v>
      </c>
      <c r="T20" s="78">
        <f t="shared" si="3"/>
        <v>0</v>
      </c>
      <c r="U20" s="77">
        <f t="shared" si="3"/>
        <v>0</v>
      </c>
      <c r="V20" s="98">
        <f t="shared" si="3"/>
        <v>0</v>
      </c>
      <c r="W20" s="78">
        <f t="shared" si="3"/>
        <v>0</v>
      </c>
      <c r="X20" s="77">
        <f t="shared" si="3"/>
        <v>0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0</v>
      </c>
      <c r="AC20" s="78">
        <f t="shared" si="3"/>
        <v>0</v>
      </c>
      <c r="AD20" s="77">
        <f t="shared" si="3"/>
        <v>0</v>
      </c>
      <c r="AE20" s="98">
        <f t="shared" si="3"/>
        <v>0</v>
      </c>
      <c r="AF20" s="78">
        <f t="shared" si="3"/>
        <v>0</v>
      </c>
      <c r="AG20" s="77">
        <f t="shared" si="3"/>
        <v>0</v>
      </c>
      <c r="AH20" s="98">
        <f t="shared" si="3"/>
        <v>0</v>
      </c>
      <c r="AI20" s="78">
        <f t="shared" si="3"/>
        <v>0</v>
      </c>
      <c r="AJ20" s="77">
        <f t="shared" si="3"/>
        <v>0</v>
      </c>
      <c r="AK20" s="98">
        <f t="shared" si="3"/>
        <v>0</v>
      </c>
      <c r="AL20" s="78">
        <f t="shared" si="3"/>
        <v>0</v>
      </c>
      <c r="AM20" s="77">
        <f t="shared" si="3"/>
        <v>0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0</v>
      </c>
      <c r="AR20" s="78">
        <f t="shared" si="3"/>
        <v>0</v>
      </c>
      <c r="AS20" s="77">
        <f t="shared" si="3"/>
        <v>0</v>
      </c>
      <c r="AT20" s="98">
        <f t="shared" si="3"/>
        <v>0</v>
      </c>
      <c r="AU20" s="78">
        <f t="shared" si="3"/>
        <v>0</v>
      </c>
      <c r="AV20" s="77">
        <f t="shared" si="3"/>
        <v>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0</v>
      </c>
      <c r="BJ20" s="78">
        <f t="shared" si="3"/>
        <v>0</v>
      </c>
      <c r="BK20" s="77">
        <f t="shared" si="3"/>
        <v>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0</v>
      </c>
      <c r="BW24" s="77">
        <f t="shared" si="4"/>
        <v>0</v>
      </c>
      <c r="BX24" s="79">
        <f t="shared" si="4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0</v>
      </c>
      <c r="BW25" s="77">
        <f t="shared" si="4"/>
        <v>0</v>
      </c>
      <c r="BX25" s="79">
        <f t="shared" si="4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0</v>
      </c>
      <c r="E28" s="78">
        <f t="shared" si="5"/>
        <v>0</v>
      </c>
      <c r="F28" s="79">
        <f t="shared" si="5"/>
        <v>0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0</v>
      </c>
      <c r="N28" s="78">
        <f t="shared" si="5"/>
        <v>0</v>
      </c>
      <c r="O28" s="77">
        <f t="shared" si="5"/>
        <v>0</v>
      </c>
      <c r="P28" s="98">
        <f t="shared" si="5"/>
        <v>0</v>
      </c>
      <c r="Q28" s="78">
        <f t="shared" si="5"/>
        <v>0</v>
      </c>
      <c r="R28" s="77">
        <f t="shared" si="5"/>
        <v>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0</v>
      </c>
      <c r="W28" s="78">
        <f t="shared" si="5"/>
        <v>0</v>
      </c>
      <c r="X28" s="77">
        <f t="shared" si="5"/>
        <v>0</v>
      </c>
      <c r="Y28" s="98">
        <f t="shared" si="5"/>
        <v>0</v>
      </c>
      <c r="Z28" s="78">
        <f t="shared" si="5"/>
        <v>0</v>
      </c>
      <c r="AA28" s="77">
        <f t="shared" si="5"/>
        <v>0</v>
      </c>
      <c r="AB28" s="98">
        <f t="shared" si="5"/>
        <v>0</v>
      </c>
      <c r="AC28" s="78">
        <f t="shared" si="5"/>
        <v>0</v>
      </c>
      <c r="AD28" s="77">
        <f t="shared" si="5"/>
        <v>0</v>
      </c>
      <c r="AE28" s="98">
        <f t="shared" si="5"/>
        <v>0</v>
      </c>
      <c r="AF28" s="78">
        <f t="shared" si="5"/>
        <v>0</v>
      </c>
      <c r="AG28" s="77">
        <f t="shared" si="5"/>
        <v>0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0</v>
      </c>
      <c r="AL28" s="78">
        <f t="shared" si="6"/>
        <v>0</v>
      </c>
      <c r="AM28" s="77">
        <f t="shared" si="6"/>
        <v>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10"/>
        <v>0</v>
      </c>
      <c r="BW40" s="77">
        <f t="shared" si="10"/>
        <v>0</v>
      </c>
      <c r="BX40" s="79">
        <f t="shared" si="10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0</v>
      </c>
      <c r="BM42" s="78">
        <f t="shared" si="12"/>
        <v>0</v>
      </c>
      <c r="BN42" s="77">
        <f t="shared" si="12"/>
        <v>0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2:77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15">D49+G49+J49+M49+P49+S49+V49+Y49+AB49+AE49+AH49+AK49+AN49+AQ49+AT49+AW49+AZ49+BC49+BF49+BI49+BL49+BO49+BR49</f>
        <v>0</v>
      </c>
      <c r="BW49" s="77">
        <f t="shared" si="15"/>
        <v>0</v>
      </c>
      <c r="BX49" s="79">
        <f t="shared" si="15"/>
        <v>0</v>
      </c>
    </row>
    <row r="50" spans="2:77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15"/>
        <v>0</v>
      </c>
      <c r="BW50" s="77">
        <f t="shared" si="15"/>
        <v>0</v>
      </c>
      <c r="BX50" s="79">
        <f t="shared" si="15"/>
        <v>0</v>
      </c>
    </row>
    <row r="51" spans="2:77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2:77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2:77" ht="25.5" customHeight="1" thickBot="1" x14ac:dyDescent="0.3">
      <c r="B53" s="129" t="s">
        <v>126</v>
      </c>
      <c r="C53" s="130"/>
      <c r="D53" s="86">
        <f t="shared" ref="D53:AI53" si="18">D20+D28+D35+D42+D46+D51</f>
        <v>0</v>
      </c>
      <c r="E53" s="86">
        <f t="shared" si="18"/>
        <v>0</v>
      </c>
      <c r="F53" s="86">
        <f t="shared" si="18"/>
        <v>0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0</v>
      </c>
      <c r="K53" s="86">
        <f t="shared" si="18"/>
        <v>0</v>
      </c>
      <c r="L53" s="86">
        <f t="shared" si="18"/>
        <v>0</v>
      </c>
      <c r="M53" s="86">
        <f t="shared" si="18"/>
        <v>0</v>
      </c>
      <c r="N53" s="86">
        <f t="shared" si="18"/>
        <v>0</v>
      </c>
      <c r="O53" s="86">
        <f t="shared" si="18"/>
        <v>0</v>
      </c>
      <c r="P53" s="86">
        <f t="shared" si="18"/>
        <v>0</v>
      </c>
      <c r="Q53" s="86">
        <f t="shared" si="18"/>
        <v>0</v>
      </c>
      <c r="R53" s="86">
        <f t="shared" si="18"/>
        <v>0</v>
      </c>
      <c r="S53" s="86">
        <f t="shared" si="18"/>
        <v>0</v>
      </c>
      <c r="T53" s="86">
        <f t="shared" si="18"/>
        <v>0</v>
      </c>
      <c r="U53" s="86">
        <f t="shared" si="18"/>
        <v>0</v>
      </c>
      <c r="V53" s="86">
        <f t="shared" si="18"/>
        <v>0</v>
      </c>
      <c r="W53" s="86">
        <f t="shared" si="18"/>
        <v>0</v>
      </c>
      <c r="X53" s="86">
        <f t="shared" si="18"/>
        <v>0</v>
      </c>
      <c r="Y53" s="86">
        <f t="shared" si="18"/>
        <v>0</v>
      </c>
      <c r="Z53" s="86">
        <f t="shared" si="18"/>
        <v>0</v>
      </c>
      <c r="AA53" s="86">
        <f t="shared" si="18"/>
        <v>0</v>
      </c>
      <c r="AB53" s="86">
        <f t="shared" si="18"/>
        <v>0</v>
      </c>
      <c r="AC53" s="86">
        <f t="shared" si="18"/>
        <v>0</v>
      </c>
      <c r="AD53" s="86">
        <f t="shared" si="18"/>
        <v>0</v>
      </c>
      <c r="AE53" s="86">
        <f t="shared" si="18"/>
        <v>0</v>
      </c>
      <c r="AF53" s="86">
        <f t="shared" si="18"/>
        <v>0</v>
      </c>
      <c r="AG53" s="86">
        <f t="shared" si="18"/>
        <v>0</v>
      </c>
      <c r="AH53" s="86">
        <f t="shared" si="18"/>
        <v>0</v>
      </c>
      <c r="AI53" s="86">
        <f t="shared" si="18"/>
        <v>0</v>
      </c>
      <c r="AJ53" s="86">
        <f t="shared" ref="AJ53:BT53" si="19">AJ20+AJ28+AJ35+AJ42+AJ46+AJ51</f>
        <v>0</v>
      </c>
      <c r="AK53" s="86">
        <f t="shared" si="19"/>
        <v>0</v>
      </c>
      <c r="AL53" s="86">
        <f t="shared" si="19"/>
        <v>0</v>
      </c>
      <c r="AM53" s="86">
        <f t="shared" si="19"/>
        <v>0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0</v>
      </c>
      <c r="AR53" s="86">
        <f t="shared" si="19"/>
        <v>0</v>
      </c>
      <c r="AS53" s="86">
        <f t="shared" si="19"/>
        <v>0</v>
      </c>
      <c r="AT53" s="86">
        <f t="shared" si="19"/>
        <v>0</v>
      </c>
      <c r="AU53" s="86">
        <f t="shared" si="19"/>
        <v>0</v>
      </c>
      <c r="AV53" s="86">
        <f t="shared" si="19"/>
        <v>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0</v>
      </c>
      <c r="BJ53" s="86">
        <f t="shared" si="19"/>
        <v>0</v>
      </c>
      <c r="BK53" s="86">
        <f t="shared" si="19"/>
        <v>0</v>
      </c>
      <c r="BL53" s="86">
        <f t="shared" si="19"/>
        <v>0</v>
      </c>
      <c r="BM53" s="86">
        <f t="shared" si="19"/>
        <v>0</v>
      </c>
      <c r="BN53" s="86">
        <f t="shared" si="19"/>
        <v>0</v>
      </c>
      <c r="BO53" s="86">
        <f t="shared" si="19"/>
        <v>0</v>
      </c>
      <c r="BP53" s="86">
        <f t="shared" si="19"/>
        <v>0</v>
      </c>
      <c r="BQ53" s="86">
        <f t="shared" si="19"/>
        <v>0</v>
      </c>
      <c r="BR53" s="86">
        <f t="shared" si="19"/>
        <v>0</v>
      </c>
      <c r="BS53" s="86">
        <f t="shared" si="19"/>
        <v>0</v>
      </c>
      <c r="BT53" s="86">
        <f t="shared" si="19"/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2:77" ht="25.5" customHeight="1" thickTop="1" thickBot="1" x14ac:dyDescent="0.3">
      <c r="B54" s="139" t="s">
        <v>148</v>
      </c>
      <c r="C54" s="140"/>
      <c r="D54" s="86"/>
      <c r="E54" s="93"/>
      <c r="F54" s="94"/>
      <c r="G54" s="86"/>
      <c r="H54" s="93"/>
      <c r="I54" s="94"/>
      <c r="J54" s="86"/>
      <c r="K54" s="93"/>
      <c r="L54" s="94"/>
      <c r="M54" s="86"/>
      <c r="N54" s="93"/>
      <c r="O54" s="94"/>
      <c r="P54" s="86"/>
      <c r="Q54" s="93"/>
      <c r="R54" s="94"/>
      <c r="S54" s="86"/>
      <c r="T54" s="93"/>
      <c r="U54" s="94"/>
      <c r="V54" s="86"/>
      <c r="W54" s="93"/>
      <c r="X54" s="94"/>
      <c r="Y54" s="86"/>
      <c r="Z54" s="93"/>
      <c r="AA54" s="94"/>
      <c r="AB54" s="86"/>
      <c r="AC54" s="93"/>
      <c r="AD54" s="94"/>
      <c r="AE54" s="86"/>
      <c r="AF54" s="93"/>
      <c r="AG54" s="94"/>
      <c r="AH54" s="86"/>
      <c r="AI54" s="93"/>
      <c r="AJ54" s="94"/>
      <c r="AK54" s="86"/>
      <c r="AL54" s="93"/>
      <c r="AM54" s="94"/>
      <c r="AN54" s="86"/>
      <c r="AO54" s="93"/>
      <c r="AP54" s="94"/>
      <c r="AQ54" s="86"/>
      <c r="AR54" s="93"/>
      <c r="AS54" s="94"/>
      <c r="AT54" s="86"/>
      <c r="AU54" s="93"/>
      <c r="AV54" s="94"/>
      <c r="AW54" s="86"/>
      <c r="AX54" s="93"/>
      <c r="AY54" s="94"/>
      <c r="AZ54" s="86"/>
      <c r="BA54" s="93"/>
      <c r="BB54" s="94"/>
      <c r="BC54" s="86"/>
      <c r="BD54" s="93"/>
      <c r="BE54" s="94"/>
      <c r="BF54" s="86"/>
      <c r="BG54" s="93"/>
      <c r="BH54" s="94"/>
      <c r="BI54" s="86"/>
      <c r="BJ54" s="93"/>
      <c r="BK54" s="94"/>
      <c r="BL54" s="86"/>
      <c r="BM54" s="93"/>
      <c r="BN54" s="94"/>
      <c r="BO54" s="86"/>
      <c r="BP54" s="93"/>
      <c r="BQ54" s="94"/>
      <c r="BR54" s="86"/>
      <c r="BS54" s="93"/>
      <c r="BT54" s="94"/>
      <c r="BU54" s="87"/>
      <c r="BV54" s="86">
        <f>IF((Spese_Rendiconto_Anno0!BV53+Spese_Rendiconto_Anno0!BW53-Entrate_Rendiconto_Anno0!D58)&lt;0,Entrate_Rendiconto_Anno0!D58-Spese_Rendiconto_Anno0!BV53-Spese_Rendiconto_Anno0!BW53,0)</f>
        <v>0</v>
      </c>
      <c r="BW54" s="93"/>
      <c r="BX54" s="94">
        <f>IF((Spese_Rendiconto_Anno0!BX53-Entrate_Rendiconto_Anno0!E58)&lt;0,Entrate_Rendiconto_Anno0!E58-Spese_Rendiconto_Anno0!BX53,0)</f>
        <v>0</v>
      </c>
      <c r="BY54" s="65" t="s">
        <v>144</v>
      </c>
    </row>
    <row r="55" spans="2:77" ht="19.5" customHeight="1" thickTop="1" x14ac:dyDescent="0.25">
      <c r="B55" s="67" t="s">
        <v>136</v>
      </c>
    </row>
    <row r="56" spans="2:77" x14ac:dyDescent="0.25">
      <c r="B56" s="67" t="s">
        <v>135</v>
      </c>
    </row>
  </sheetData>
  <sheetProtection password="D3C7" sheet="1"/>
  <mergeCells count="77">
    <mergeCell ref="S4:U4"/>
    <mergeCell ref="V4:X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BU4:BU5"/>
    <mergeCell ref="BV4:BX5"/>
    <mergeCell ref="AQ4:AS4"/>
    <mergeCell ref="AT4:AV4"/>
    <mergeCell ref="AW4:AY4"/>
    <mergeCell ref="AZ4:BB4"/>
    <mergeCell ref="BC4:BE4"/>
    <mergeCell ref="BF4:BH4"/>
    <mergeCell ref="P5:R5"/>
    <mergeCell ref="S5:U5"/>
    <mergeCell ref="BI4:BK4"/>
    <mergeCell ref="BL4:BN4"/>
    <mergeCell ref="BO4:BQ4"/>
    <mergeCell ref="BR4:BT4"/>
    <mergeCell ref="Y4:AA4"/>
    <mergeCell ref="AB4:AD4"/>
    <mergeCell ref="AE4:AG4"/>
    <mergeCell ref="AH4:AJ4"/>
    <mergeCell ref="BC5:BE5"/>
    <mergeCell ref="V5:X5"/>
    <mergeCell ref="Y5:AA5"/>
    <mergeCell ref="AB5:AD5"/>
    <mergeCell ref="AE5:AG5"/>
    <mergeCell ref="AH5:AJ5"/>
    <mergeCell ref="AK5:AM5"/>
    <mergeCell ref="D6:E6"/>
    <mergeCell ref="G6:H6"/>
    <mergeCell ref="J6:K6"/>
    <mergeCell ref="M6:N6"/>
    <mergeCell ref="P6:Q6"/>
    <mergeCell ref="AN5:AP5"/>
    <mergeCell ref="D5:F5"/>
    <mergeCell ref="G5:I5"/>
    <mergeCell ref="J5:L5"/>
    <mergeCell ref="M5:O5"/>
    <mergeCell ref="AH6:AI6"/>
    <mergeCell ref="BF5:BH5"/>
    <mergeCell ref="BI5:BK5"/>
    <mergeCell ref="BL5:BN5"/>
    <mergeCell ref="BO5:BQ5"/>
    <mergeCell ref="BR5:BT5"/>
    <mergeCell ref="AQ5:AS5"/>
    <mergeCell ref="AT5:AV5"/>
    <mergeCell ref="AW5:AY5"/>
    <mergeCell ref="AZ5:BB5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BV6:BW6"/>
    <mergeCell ref="B53:C53"/>
    <mergeCell ref="B54:C54"/>
    <mergeCell ref="BC6:BD6"/>
    <mergeCell ref="BF6:BG6"/>
    <mergeCell ref="BI6:BJ6"/>
    <mergeCell ref="BL6:BM6"/>
    <mergeCell ref="BO6:BP6"/>
    <mergeCell ref="BR6:BS6"/>
    <mergeCell ref="AK6:AL6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colBreaks count="3" manualBreakCount="3">
    <brk id="18" max="1048575" man="1"/>
    <brk id="33" max="1048575" man="1"/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12</vt:i4>
      </vt:variant>
    </vt:vector>
  </HeadingPairs>
  <TitlesOfParts>
    <vt:vector size="20" baseType="lpstr">
      <vt:lpstr>Entrate_Bilancio_2023</vt:lpstr>
      <vt:lpstr>Entrate_Bilancio_2024</vt:lpstr>
      <vt:lpstr>Entrate_Bilancio_2025</vt:lpstr>
      <vt:lpstr>Entrate_Rendiconto_Anno0</vt:lpstr>
      <vt:lpstr>Spese_Bilancio_2023</vt:lpstr>
      <vt:lpstr>Spese_Bilancio_2024</vt:lpstr>
      <vt:lpstr>Spese_Bilancio_2025</vt:lpstr>
      <vt:lpstr>Spese_Rendiconto_Anno0</vt:lpstr>
      <vt:lpstr>Entrate_Bilancio_2023!Area_stampa</vt:lpstr>
      <vt:lpstr>Entrate_Bilancio_2024!Area_stampa</vt:lpstr>
      <vt:lpstr>Entrate_Bilancio_2025!Area_stampa</vt:lpstr>
      <vt:lpstr>Entrate_Rendiconto_Anno0!Area_stampa</vt:lpstr>
      <vt:lpstr>Spese_Bilancio_2023!Area_stampa</vt:lpstr>
      <vt:lpstr>Spese_Bilancio_2024!Area_stampa</vt:lpstr>
      <vt:lpstr>Spese_Bilancio_2025!Area_stampa</vt:lpstr>
      <vt:lpstr>Spese_Rendiconto_Anno0!Area_stampa</vt:lpstr>
      <vt:lpstr>Spese_Bilancio_2023!Titoli_stampa</vt:lpstr>
      <vt:lpstr>Spese_Bilancio_2024!Titoli_stampa</vt:lpstr>
      <vt:lpstr>Spese_Bilancio_2025!Titoli_stampa</vt:lpstr>
      <vt:lpstr>Spese_Rendiconto_Anno0!Titoli_stampa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2025-05-31T14:34:33Z</dcterms:modified>
</cp:coreProperties>
</file>