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_RAGIONERIA\UFFICIO RAGIONERIA\PERSONALE\CONTRATTAZIONE INTEGRATIVA\ANNO 2023\LIQUIDAZIONE\"/>
    </mc:Choice>
  </mc:AlternateContent>
  <xr:revisionPtr revIDLastSave="0" documentId="13_ncr:1_{E2CB56D7-6518-4FAE-942A-5A3EAA58F9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F12" i="2"/>
  <c r="F13" i="2"/>
  <c r="F14" i="2"/>
  <c r="F15" i="2"/>
  <c r="F16" i="2"/>
  <c r="E11" i="2" l="1"/>
  <c r="F11" i="2" s="1"/>
  <c r="E10" i="2"/>
  <c r="F10" i="2" s="1"/>
  <c r="E8" i="2"/>
  <c r="F8" i="2" s="1"/>
  <c r="E7" i="2"/>
  <c r="F7" i="2" s="1"/>
  <c r="E6" i="2"/>
  <c r="F6" i="2" s="1"/>
  <c r="H6" i="2" s="1"/>
  <c r="M10" i="3" l="1"/>
  <c r="H16" i="2" l="1"/>
  <c r="H15" i="2"/>
  <c r="H14" i="2"/>
  <c r="H13" i="2"/>
  <c r="H12" i="2"/>
  <c r="H11" i="2"/>
  <c r="H10" i="2"/>
  <c r="H9" i="2"/>
  <c r="H8" i="2"/>
  <c r="H7" i="2"/>
  <c r="H17" i="2" l="1"/>
  <c r="I6" i="2" l="1"/>
  <c r="C4" i="3" s="1"/>
  <c r="M4" i="3" s="1"/>
  <c r="I16" i="2"/>
  <c r="C15" i="3" s="1"/>
  <c r="M15" i="3" s="1"/>
  <c r="I15" i="2"/>
  <c r="C12" i="3" s="1"/>
  <c r="M12" i="3" s="1"/>
  <c r="I13" i="2"/>
  <c r="C13" i="3" s="1"/>
  <c r="M13" i="3" s="1"/>
  <c r="I12" i="2"/>
  <c r="C9" i="3" s="1"/>
  <c r="M9" i="3" s="1"/>
  <c r="I11" i="2"/>
  <c r="C7" i="3" s="1"/>
  <c r="M7" i="3" s="1"/>
  <c r="I9" i="2"/>
  <c r="C14" i="3" s="1"/>
  <c r="M14" i="3" s="1"/>
  <c r="I7" i="2"/>
  <c r="C5" i="3" s="1"/>
  <c r="M5" i="3" s="1"/>
  <c r="I14" i="2"/>
  <c r="C11" i="3" s="1"/>
  <c r="M11" i="3" s="1"/>
  <c r="I10" i="2"/>
  <c r="C8" i="3" s="1"/>
  <c r="M8" i="3" s="1"/>
  <c r="I8" i="2"/>
  <c r="C6" i="3" s="1"/>
  <c r="M6" i="3" s="1"/>
  <c r="E16" i="3"/>
  <c r="D8" i="1" s="1"/>
  <c r="F16" i="3"/>
  <c r="D6" i="1" s="1"/>
  <c r="G16" i="3"/>
  <c r="H16" i="3"/>
  <c r="D13" i="1" s="1"/>
  <c r="I16" i="3"/>
  <c r="J16" i="3"/>
  <c r="K16" i="3"/>
  <c r="L16" i="3"/>
  <c r="D16" i="3"/>
  <c r="C16" i="3" l="1"/>
  <c r="D11" i="1"/>
  <c r="D15" i="1"/>
  <c r="E15" i="1" s="1"/>
  <c r="D14" i="1"/>
  <c r="D7" i="1"/>
  <c r="E7" i="1" s="1"/>
  <c r="D16" i="1"/>
  <c r="E16" i="1" s="1"/>
  <c r="D9" i="1"/>
  <c r="E9" i="1" s="1"/>
  <c r="M16" i="3"/>
  <c r="E11" i="1"/>
  <c r="E8" i="1"/>
  <c r="E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Fabio Cominassi</author>
  </authors>
  <commentList>
    <comment ref="J1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Fabio Cominassi:</t>
        </r>
        <r>
          <rPr>
            <sz val="9"/>
            <color indexed="81"/>
            <rFont val="Tahoma"/>
            <family val="2"/>
          </rPr>
          <t xml:space="preserve">
straordinari trasferiti dal Comune</t>
        </r>
      </text>
    </comment>
    <comment ref="J1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Fabio Cominassi:</t>
        </r>
        <r>
          <rPr>
            <sz val="9"/>
            <color indexed="81"/>
            <rFont val="Tahoma"/>
            <family val="2"/>
          </rPr>
          <t xml:space="preserve">
straordinari trasferiti dal Comune</t>
        </r>
      </text>
    </comment>
    <comment ref="J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Fabio Cominassi:</t>
        </r>
        <r>
          <rPr>
            <sz val="9"/>
            <color indexed="81"/>
            <rFont val="Tahoma"/>
            <family val="2"/>
          </rPr>
          <t xml:space="preserve">
straordinari trasferiti dal Comune</t>
        </r>
      </text>
    </comment>
  </commentList>
</comments>
</file>

<file path=xl/sharedStrings.xml><?xml version="1.0" encoding="utf-8"?>
<sst xmlns="http://schemas.openxmlformats.org/spreadsheetml/2006/main" count="61" uniqueCount="38">
  <si>
    <t>Voci contrattuali</t>
  </si>
  <si>
    <t>Importi contrattuali</t>
  </si>
  <si>
    <t>Importi liquidati</t>
  </si>
  <si>
    <t>Differenza</t>
  </si>
  <si>
    <t>DIPENDENTE</t>
  </si>
  <si>
    <t xml:space="preserve">ORARIO DI LAVORO                   </t>
  </si>
  <si>
    <t>EVENTUALE RIPROPORZIONAMENTO PER ORARIO DI LAVORO</t>
  </si>
  <si>
    <t>PUNTEGGIO SCHEDA VALUTAZIONE</t>
  </si>
  <si>
    <t>PREMIO PERFORMANCE</t>
  </si>
  <si>
    <t>(riproporzionato in base all’orario di lavoro e ai mesi di effettivo servizio)</t>
  </si>
  <si>
    <t>Dipendente</t>
  </si>
  <si>
    <t xml:space="preserve">Spec. Resp. </t>
  </si>
  <si>
    <t>TOTALI</t>
  </si>
  <si>
    <t>TOTALE</t>
  </si>
  <si>
    <t>Progetti ex art. 67 c.3 CCNL - Progetto Disponibilità</t>
  </si>
  <si>
    <t xml:space="preserve">Compensi per specifiche responsabilità – c. 1 </t>
  </si>
  <si>
    <t xml:space="preserve">Straordinari </t>
  </si>
  <si>
    <t>Progetti art. 67 - Disponibilita'</t>
  </si>
  <si>
    <t>Progetti ex art. 67 c.3 CCNL - Progetto Sicurezza</t>
  </si>
  <si>
    <t>Progetti ex art. 67 c.3 CCNL - Progetto Entrate</t>
  </si>
  <si>
    <t>Indennità di Servizio Esterno (art56-quinquies CCNL 2018)</t>
  </si>
  <si>
    <t>Incentivi IMU</t>
  </si>
  <si>
    <t>Straordinari</t>
  </si>
  <si>
    <t>Progetti art. 67 - Sicurezza</t>
  </si>
  <si>
    <t>Progetti art. 67  - Entrate</t>
  </si>
  <si>
    <t xml:space="preserve">Performance </t>
  </si>
  <si>
    <t xml:space="preserve">RISORSE DISPONIBILI DA RIPARTIRE </t>
  </si>
  <si>
    <t>Progetti ex art. 67 c.3 CCNL - Progetto VASP</t>
  </si>
  <si>
    <t>Progetti ex art. 67 c.3 CCNL - Progetto Viabilità</t>
  </si>
  <si>
    <t>MESI DI LAVORO</t>
  </si>
  <si>
    <t xml:space="preserve">% </t>
  </si>
  <si>
    <t>Progetti art. 67 - VASP</t>
  </si>
  <si>
    <t>Progetti art. 67 - VIABILITA</t>
  </si>
  <si>
    <t>Indennità di Reperibilità</t>
  </si>
  <si>
    <t>RIEPILOGO 2023</t>
  </si>
  <si>
    <t>-- Omissis --</t>
  </si>
  <si>
    <r>
      <t xml:space="preserve">B) RISORSE PERFORMANCE INDIVIDUALE= € </t>
    </r>
    <r>
      <rPr>
        <b/>
        <u/>
        <sz val="11"/>
        <rFont val="Garamond"/>
        <family val="1"/>
      </rPr>
      <t>Euro 6.856,13</t>
    </r>
  </si>
  <si>
    <t>TRATTAMENTO ACCESSORIO INDIVIDUALE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</si>
</sst>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000000"/>
      <name val="Garamond"/>
      <family val="1"/>
    </font>
    <font>
      <b/>
      <sz val="7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1"/>
      <color rgb="FFFF0000"/>
      <name val="Garamond"/>
      <family val="1"/>
    </font>
    <font>
      <sz val="11"/>
      <name val="Garamond"/>
      <family val="1"/>
    </font>
    <font>
      <b/>
      <sz val="11"/>
      <color rgb="FF000000"/>
      <name val="Garamond"/>
      <family val="1"/>
    </font>
    <font>
      <sz val="11"/>
      <color rgb="FF000000"/>
      <name val="Garamond"/>
      <family val="1"/>
    </font>
    <font>
      <b/>
      <sz val="11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Garamond"/>
      <family val="1"/>
    </font>
    <font>
      <b/>
      <u/>
      <sz val="11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sz val="11"/>
      <color theme="0"/>
      <name val="Calibri"/>
      <family val="2"/>
      <scheme val="minor"/>
    </font>
    <font>
      <sz val="11"/>
      <color theme="0"/>
      <name val="Garamond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4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164" fontId="7" fillId="0" borderId="1" xfId="2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164" fontId="9" fillId="0" borderId="1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7" fillId="0" borderId="1" xfId="2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43" fontId="16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43" fontId="16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0" fontId="17" fillId="0" borderId="0" xfId="0" applyFont="1"/>
    <xf numFmtId="2" fontId="17" fillId="0" borderId="0" xfId="0" applyNumberFormat="1" applyFont="1"/>
    <xf numFmtId="43" fontId="17" fillId="0" borderId="0" xfId="0" applyNumberFormat="1" applyFont="1"/>
    <xf numFmtId="0" fontId="18" fillId="0" borderId="0" xfId="0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16"/>
  <sheetViews>
    <sheetView tabSelected="1" workbookViewId="0">
      <selection activeCell="H7" sqref="H7"/>
    </sheetView>
  </sheetViews>
  <sheetFormatPr defaultRowHeight="15" x14ac:dyDescent="0.25"/>
  <cols>
    <col min="2" max="2" width="33" customWidth="1"/>
    <col min="3" max="3" width="21" customWidth="1"/>
    <col min="4" max="4" width="27.5703125" customWidth="1"/>
    <col min="5" max="5" width="19.5703125" customWidth="1"/>
  </cols>
  <sheetData>
    <row r="2" spans="2:5" ht="15.75" x14ac:dyDescent="0.25">
      <c r="B2" s="26" t="s">
        <v>37</v>
      </c>
      <c r="C2" s="26"/>
      <c r="D2" s="26"/>
      <c r="E2" s="26"/>
    </row>
    <row r="3" spans="2:5" x14ac:dyDescent="0.25">
      <c r="B3" s="27"/>
      <c r="C3" s="27"/>
      <c r="D3" s="27"/>
      <c r="E3" s="27"/>
    </row>
    <row r="4" spans="2:5" ht="15.75" hidden="1" x14ac:dyDescent="0.25">
      <c r="B4" s="26"/>
      <c r="C4" s="26"/>
      <c r="D4" s="26"/>
      <c r="E4" s="26"/>
    </row>
    <row r="5" spans="2:5" ht="15.75" x14ac:dyDescent="0.25">
      <c r="B5" s="21" t="s">
        <v>0</v>
      </c>
      <c r="C5" s="21" t="s">
        <v>1</v>
      </c>
      <c r="D5" s="21" t="s">
        <v>2</v>
      </c>
      <c r="E5" s="21" t="s">
        <v>3</v>
      </c>
    </row>
    <row r="6" spans="2:5" ht="30" x14ac:dyDescent="0.25">
      <c r="B6" s="22" t="s">
        <v>28</v>
      </c>
      <c r="C6" s="23">
        <v>4600</v>
      </c>
      <c r="D6" s="23">
        <f>+Foglio3!F16</f>
        <v>4600</v>
      </c>
      <c r="E6" s="23">
        <f>+C6-D6</f>
        <v>0</v>
      </c>
    </row>
    <row r="7" spans="2:5" ht="30" x14ac:dyDescent="0.25">
      <c r="B7" s="22" t="s">
        <v>18</v>
      </c>
      <c r="C7" s="23">
        <v>5000</v>
      </c>
      <c r="D7" s="23">
        <f>+Foglio3!D16</f>
        <v>5000</v>
      </c>
      <c r="E7" s="23">
        <f>+C7-D7</f>
        <v>0</v>
      </c>
    </row>
    <row r="8" spans="2:5" ht="30" x14ac:dyDescent="0.25">
      <c r="B8" s="22" t="s">
        <v>19</v>
      </c>
      <c r="C8" s="23">
        <v>3000</v>
      </c>
      <c r="D8" s="23">
        <f>+Foglio3!E16</f>
        <v>3000</v>
      </c>
      <c r="E8" s="23">
        <f>+C8-D8</f>
        <v>0</v>
      </c>
    </row>
    <row r="9" spans="2:5" x14ac:dyDescent="0.25">
      <c r="B9" s="24" t="s">
        <v>14</v>
      </c>
      <c r="C9" s="25">
        <v>1500</v>
      </c>
      <c r="D9" s="25">
        <f>+Foglio3!G16</f>
        <v>870</v>
      </c>
      <c r="E9" s="25">
        <f>+C9-D9</f>
        <v>630</v>
      </c>
    </row>
    <row r="10" spans="2:5" x14ac:dyDescent="0.25">
      <c r="B10" s="24"/>
      <c r="C10" s="25"/>
      <c r="D10" s="25"/>
      <c r="E10" s="25"/>
    </row>
    <row r="11" spans="2:5" x14ac:dyDescent="0.25">
      <c r="B11" s="24" t="s">
        <v>20</v>
      </c>
      <c r="C11" s="25">
        <v>2602.5</v>
      </c>
      <c r="D11" s="25">
        <f>+Foglio3!I16</f>
        <v>1480</v>
      </c>
      <c r="E11" s="25">
        <f>+C11-D11</f>
        <v>1122.5</v>
      </c>
    </row>
    <row r="12" spans="2:5" x14ac:dyDescent="0.25">
      <c r="B12" s="24"/>
      <c r="C12" s="25"/>
      <c r="D12" s="25"/>
      <c r="E12" s="25"/>
    </row>
    <row r="13" spans="2:5" ht="30" x14ac:dyDescent="0.25">
      <c r="B13" s="22" t="s">
        <v>27</v>
      </c>
      <c r="C13" s="23">
        <v>2400</v>
      </c>
      <c r="D13" s="23">
        <f>+Foglio3!H16</f>
        <v>2400</v>
      </c>
      <c r="E13" s="23"/>
    </row>
    <row r="14" spans="2:5" ht="15.75" x14ac:dyDescent="0.25">
      <c r="B14" s="22" t="s">
        <v>21</v>
      </c>
      <c r="C14" s="23">
        <v>20000</v>
      </c>
      <c r="D14" s="23">
        <f>+Foglio3!J16</f>
        <v>17048.63</v>
      </c>
      <c r="E14" s="23"/>
    </row>
    <row r="15" spans="2:5" ht="30" x14ac:dyDescent="0.25">
      <c r="B15" s="22" t="s">
        <v>15</v>
      </c>
      <c r="C15" s="23">
        <v>16500</v>
      </c>
      <c r="D15" s="23">
        <f>+Foglio3!L16</f>
        <v>16400</v>
      </c>
      <c r="E15" s="23">
        <f>+C15-D15</f>
        <v>100</v>
      </c>
    </row>
    <row r="16" spans="2:5" ht="15.75" x14ac:dyDescent="0.25">
      <c r="B16" s="22" t="s">
        <v>22</v>
      </c>
      <c r="C16" s="23">
        <v>4550</v>
      </c>
      <c r="D16" s="23">
        <f>+Foglio3!K16</f>
        <v>4523.49</v>
      </c>
      <c r="E16" s="23">
        <f>+C16-D16</f>
        <v>26.510000000000218</v>
      </c>
    </row>
  </sheetData>
  <mergeCells count="11">
    <mergeCell ref="B11:B12"/>
    <mergeCell ref="C11:C12"/>
    <mergeCell ref="D11:D12"/>
    <mergeCell ref="E11:E12"/>
    <mergeCell ref="B2:E2"/>
    <mergeCell ref="B3:E3"/>
    <mergeCell ref="B4:E4"/>
    <mergeCell ref="B9:B10"/>
    <mergeCell ref="C9:C10"/>
    <mergeCell ref="D9:D10"/>
    <mergeCell ref="E9:E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24"/>
  <sheetViews>
    <sheetView workbookViewId="0">
      <selection activeCell="F23" sqref="F23"/>
    </sheetView>
  </sheetViews>
  <sheetFormatPr defaultRowHeight="15" x14ac:dyDescent="0.25"/>
  <cols>
    <col min="2" max="2" width="24.85546875" customWidth="1"/>
    <col min="3" max="3" width="13.140625" bestFit="1" customWidth="1"/>
    <col min="4" max="4" width="10.42578125" bestFit="1" customWidth="1"/>
    <col min="5" max="6" width="15" customWidth="1"/>
    <col min="7" max="7" width="18" customWidth="1"/>
    <col min="8" max="8" width="12.7109375" customWidth="1"/>
    <col min="9" max="9" width="21.7109375" customWidth="1"/>
    <col min="10" max="10" width="69.85546875" customWidth="1"/>
  </cols>
  <sheetData>
    <row r="2" spans="2:10" ht="15" customHeight="1" x14ac:dyDescent="0.25">
      <c r="B2" s="28" t="s">
        <v>36</v>
      </c>
      <c r="C2" s="29"/>
      <c r="D2" s="29"/>
      <c r="E2" s="29"/>
      <c r="F2" s="29"/>
      <c r="G2" s="29"/>
      <c r="H2" s="29"/>
      <c r="I2" s="30"/>
      <c r="J2" s="2"/>
    </row>
    <row r="3" spans="2:10" x14ac:dyDescent="0.25">
      <c r="B3" s="31" t="s">
        <v>26</v>
      </c>
      <c r="C3" s="32"/>
      <c r="D3" s="32"/>
      <c r="E3" s="32"/>
      <c r="F3" s="32"/>
      <c r="G3" s="32"/>
      <c r="H3" s="32"/>
      <c r="I3" s="33"/>
      <c r="J3" s="1"/>
    </row>
    <row r="4" spans="2:10" ht="30" customHeight="1" x14ac:dyDescent="0.25">
      <c r="B4" s="34" t="s">
        <v>4</v>
      </c>
      <c r="C4" s="34" t="s">
        <v>5</v>
      </c>
      <c r="D4" s="34" t="s">
        <v>29</v>
      </c>
      <c r="E4" s="34" t="s">
        <v>30</v>
      </c>
      <c r="F4" s="34" t="s">
        <v>6</v>
      </c>
      <c r="G4" s="34" t="s">
        <v>7</v>
      </c>
      <c r="H4" s="34"/>
      <c r="I4" s="19" t="s">
        <v>8</v>
      </c>
      <c r="J4" s="3"/>
    </row>
    <row r="5" spans="2:10" ht="60.75" customHeight="1" x14ac:dyDescent="0.25">
      <c r="B5" s="34"/>
      <c r="C5" s="34"/>
      <c r="D5" s="34"/>
      <c r="E5" s="34"/>
      <c r="F5" s="34"/>
      <c r="G5" s="34"/>
      <c r="H5" s="34"/>
      <c r="I5" s="15" t="s">
        <v>9</v>
      </c>
      <c r="J5" s="3"/>
    </row>
    <row r="6" spans="2:10" x14ac:dyDescent="0.25">
      <c r="B6" s="20" t="s">
        <v>35</v>
      </c>
      <c r="C6" s="5">
        <v>18</v>
      </c>
      <c r="D6" s="5">
        <v>12</v>
      </c>
      <c r="E6" s="6">
        <f>+C6/36</f>
        <v>0.5</v>
      </c>
      <c r="F6" s="7">
        <f>+D6/12*E6*100</f>
        <v>50</v>
      </c>
      <c r="G6" s="5">
        <v>100</v>
      </c>
      <c r="H6" s="8">
        <f>+F6*G6/100</f>
        <v>50</v>
      </c>
      <c r="I6" s="9">
        <f t="shared" ref="I6:I16" si="0">+H6*$G$19/$H$17</f>
        <v>416.92682432432434</v>
      </c>
    </row>
    <row r="7" spans="2:10" x14ac:dyDescent="0.25">
      <c r="B7" s="20" t="s">
        <v>35</v>
      </c>
      <c r="C7" s="5">
        <v>10</v>
      </c>
      <c r="D7" s="5">
        <v>12</v>
      </c>
      <c r="E7" s="10">
        <f>+C7/36</f>
        <v>0.27777777777777779</v>
      </c>
      <c r="F7" s="7">
        <f t="shared" ref="F7:F16" si="1">+D7/12*E7*100</f>
        <v>27.777777777777779</v>
      </c>
      <c r="G7" s="5">
        <v>100</v>
      </c>
      <c r="H7" s="8">
        <f t="shared" ref="H7:H16" si="2">+F7*G7/100</f>
        <v>27.777777777777779</v>
      </c>
      <c r="I7" s="9">
        <f t="shared" si="0"/>
        <v>231.62601351351353</v>
      </c>
    </row>
    <row r="8" spans="2:10" x14ac:dyDescent="0.25">
      <c r="B8" s="20" t="s">
        <v>35</v>
      </c>
      <c r="C8" s="5">
        <v>12</v>
      </c>
      <c r="D8" s="5">
        <v>4</v>
      </c>
      <c r="E8" s="10">
        <f>+C8/36</f>
        <v>0.33333333333333331</v>
      </c>
      <c r="F8" s="7">
        <f t="shared" si="1"/>
        <v>11.111111111111111</v>
      </c>
      <c r="G8" s="5">
        <v>100</v>
      </c>
      <c r="H8" s="8">
        <f t="shared" si="2"/>
        <v>11.111111111111111</v>
      </c>
      <c r="I8" s="9">
        <f t="shared" si="0"/>
        <v>92.650405405405408</v>
      </c>
    </row>
    <row r="9" spans="2:10" x14ac:dyDescent="0.25">
      <c r="B9" s="20" t="s">
        <v>35</v>
      </c>
      <c r="C9" s="5">
        <v>36</v>
      </c>
      <c r="D9" s="5">
        <v>12</v>
      </c>
      <c r="E9" s="10">
        <v>1</v>
      </c>
      <c r="F9" s="7">
        <f t="shared" si="1"/>
        <v>100</v>
      </c>
      <c r="G9" s="5">
        <v>100</v>
      </c>
      <c r="H9" s="8">
        <f>+F9*G9/100</f>
        <v>100</v>
      </c>
      <c r="I9" s="9">
        <f t="shared" si="0"/>
        <v>833.85364864864869</v>
      </c>
    </row>
    <row r="10" spans="2:10" x14ac:dyDescent="0.25">
      <c r="B10" s="20" t="s">
        <v>35</v>
      </c>
      <c r="C10" s="5">
        <v>30</v>
      </c>
      <c r="D10" s="5">
        <v>12</v>
      </c>
      <c r="E10" s="10">
        <f>+C10/36</f>
        <v>0.83333333333333337</v>
      </c>
      <c r="F10" s="7">
        <f t="shared" si="1"/>
        <v>83.333333333333343</v>
      </c>
      <c r="G10" s="5">
        <v>100</v>
      </c>
      <c r="H10" s="8">
        <f t="shared" si="2"/>
        <v>83.333333333333343</v>
      </c>
      <c r="I10" s="9">
        <f t="shared" si="0"/>
        <v>694.87804054054072</v>
      </c>
    </row>
    <row r="11" spans="2:10" x14ac:dyDescent="0.25">
      <c r="B11" s="20" t="s">
        <v>35</v>
      </c>
      <c r="C11" s="5">
        <v>18</v>
      </c>
      <c r="D11" s="5">
        <v>12</v>
      </c>
      <c r="E11" s="10">
        <f>+C11/36</f>
        <v>0.5</v>
      </c>
      <c r="F11" s="7">
        <f t="shared" si="1"/>
        <v>50</v>
      </c>
      <c r="G11" s="5">
        <v>100</v>
      </c>
      <c r="H11" s="8">
        <f t="shared" si="2"/>
        <v>50</v>
      </c>
      <c r="I11" s="9">
        <f t="shared" si="0"/>
        <v>416.92682432432434</v>
      </c>
    </row>
    <row r="12" spans="2:10" x14ac:dyDescent="0.25">
      <c r="B12" s="20" t="s">
        <v>35</v>
      </c>
      <c r="C12" s="5">
        <v>36</v>
      </c>
      <c r="D12" s="5">
        <v>12</v>
      </c>
      <c r="E12" s="10">
        <v>1</v>
      </c>
      <c r="F12" s="7">
        <f t="shared" si="1"/>
        <v>100</v>
      </c>
      <c r="G12" s="5">
        <v>100</v>
      </c>
      <c r="H12" s="8">
        <f t="shared" si="2"/>
        <v>100</v>
      </c>
      <c r="I12" s="9">
        <f t="shared" si="0"/>
        <v>833.85364864864869</v>
      </c>
    </row>
    <row r="13" spans="2:10" x14ac:dyDescent="0.25">
      <c r="B13" s="20" t="s">
        <v>35</v>
      </c>
      <c r="C13" s="5">
        <v>36</v>
      </c>
      <c r="D13" s="5">
        <v>12</v>
      </c>
      <c r="E13" s="10">
        <v>1</v>
      </c>
      <c r="F13" s="7">
        <f t="shared" si="1"/>
        <v>100</v>
      </c>
      <c r="G13" s="5">
        <v>100</v>
      </c>
      <c r="H13" s="8">
        <f t="shared" si="2"/>
        <v>100</v>
      </c>
      <c r="I13" s="9">
        <f t="shared" si="0"/>
        <v>833.85364864864869</v>
      </c>
    </row>
    <row r="14" spans="2:10" x14ac:dyDescent="0.25">
      <c r="B14" s="20" t="s">
        <v>35</v>
      </c>
      <c r="C14" s="5">
        <v>36</v>
      </c>
      <c r="D14" s="5">
        <v>12</v>
      </c>
      <c r="E14" s="10">
        <v>1</v>
      </c>
      <c r="F14" s="7">
        <f t="shared" si="1"/>
        <v>100</v>
      </c>
      <c r="G14" s="5">
        <v>100</v>
      </c>
      <c r="H14" s="8">
        <f t="shared" si="2"/>
        <v>100</v>
      </c>
      <c r="I14" s="9">
        <f t="shared" si="0"/>
        <v>833.85364864864869</v>
      </c>
    </row>
    <row r="15" spans="2:10" x14ac:dyDescent="0.25">
      <c r="B15" s="20" t="s">
        <v>35</v>
      </c>
      <c r="C15" s="5">
        <v>36</v>
      </c>
      <c r="D15" s="5">
        <v>12</v>
      </c>
      <c r="E15" s="10">
        <v>1</v>
      </c>
      <c r="F15" s="7">
        <f t="shared" si="1"/>
        <v>100</v>
      </c>
      <c r="G15" s="5">
        <v>100</v>
      </c>
      <c r="H15" s="8">
        <f t="shared" si="2"/>
        <v>100</v>
      </c>
      <c r="I15" s="9">
        <f t="shared" si="0"/>
        <v>833.85364864864869</v>
      </c>
    </row>
    <row r="16" spans="2:10" x14ac:dyDescent="0.25">
      <c r="B16" s="20" t="s">
        <v>35</v>
      </c>
      <c r="C16" s="5">
        <v>36</v>
      </c>
      <c r="D16" s="5">
        <v>12</v>
      </c>
      <c r="E16" s="10">
        <v>1</v>
      </c>
      <c r="F16" s="7">
        <f t="shared" si="1"/>
        <v>100</v>
      </c>
      <c r="G16" s="5">
        <v>100</v>
      </c>
      <c r="H16" s="8">
        <f t="shared" si="2"/>
        <v>100</v>
      </c>
      <c r="I16" s="9">
        <f t="shared" si="0"/>
        <v>833.85364864864869</v>
      </c>
    </row>
    <row r="17" spans="2:9" x14ac:dyDescent="0.25">
      <c r="B17" s="41"/>
      <c r="C17" s="41"/>
      <c r="D17" s="41"/>
      <c r="E17" s="41"/>
      <c r="F17" s="42"/>
      <c r="G17" s="41"/>
      <c r="H17" s="43">
        <f>SUM(H6:H16)</f>
        <v>822.22222222222217</v>
      </c>
      <c r="I17" s="41"/>
    </row>
    <row r="18" spans="2:9" x14ac:dyDescent="0.25">
      <c r="B18" s="41"/>
      <c r="C18" s="41"/>
      <c r="D18" s="41"/>
      <c r="E18" s="41"/>
      <c r="F18" s="41"/>
      <c r="G18" s="41"/>
      <c r="H18" s="41"/>
      <c r="I18" s="41"/>
    </row>
    <row r="19" spans="2:9" x14ac:dyDescent="0.25">
      <c r="B19" s="41"/>
      <c r="C19" s="41"/>
      <c r="D19" s="41"/>
      <c r="E19" s="41"/>
      <c r="F19" s="41"/>
      <c r="G19" s="44">
        <v>6856.13</v>
      </c>
      <c r="H19" s="44"/>
      <c r="I19" s="41"/>
    </row>
    <row r="20" spans="2:9" x14ac:dyDescent="0.25">
      <c r="B20" s="41"/>
      <c r="C20" s="41"/>
      <c r="D20" s="41"/>
      <c r="E20" s="41"/>
      <c r="F20" s="41"/>
      <c r="G20" s="41"/>
      <c r="H20" s="41"/>
      <c r="I20" s="41"/>
    </row>
    <row r="24" spans="2:9" x14ac:dyDescent="0.25">
      <c r="G24" s="11"/>
    </row>
  </sheetData>
  <mergeCells count="9">
    <mergeCell ref="B2:I2"/>
    <mergeCell ref="B3:I3"/>
    <mergeCell ref="B4:B5"/>
    <mergeCell ref="C4:C5"/>
    <mergeCell ref="E4:E5"/>
    <mergeCell ref="G4:G5"/>
    <mergeCell ref="D4:D5"/>
    <mergeCell ref="F4:F5"/>
    <mergeCell ref="H4:H5"/>
  </mergeCells>
  <pageMargins left="0" right="0" top="0" bottom="0" header="0" footer="0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P16"/>
  <sheetViews>
    <sheetView workbookViewId="0">
      <selection activeCell="F18" sqref="F18"/>
    </sheetView>
  </sheetViews>
  <sheetFormatPr defaultRowHeight="15" x14ac:dyDescent="0.25"/>
  <cols>
    <col min="2" max="2" width="19.42578125" customWidth="1"/>
    <col min="3" max="3" width="16.140625" customWidth="1"/>
    <col min="4" max="4" width="15.85546875" customWidth="1"/>
    <col min="5" max="5" width="16.28515625" customWidth="1"/>
    <col min="6" max="6" width="15.7109375" customWidth="1"/>
    <col min="7" max="7" width="17.42578125" customWidth="1"/>
    <col min="8" max="8" width="17" customWidth="1"/>
    <col min="9" max="10" width="16.140625" customWidth="1"/>
    <col min="11" max="11" width="15" customWidth="1"/>
    <col min="12" max="12" width="14.140625" bestFit="1" customWidth="1"/>
    <col min="13" max="13" width="6.85546875" bestFit="1" customWidth="1"/>
    <col min="15" max="16" width="11" bestFit="1" customWidth="1"/>
  </cols>
  <sheetData>
    <row r="2" spans="2:16" ht="28.5" customHeight="1" x14ac:dyDescent="0.25">
      <c r="B2" s="35" t="s">
        <v>34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</row>
    <row r="3" spans="2:16" ht="30" x14ac:dyDescent="0.25">
      <c r="B3" s="13" t="s">
        <v>10</v>
      </c>
      <c r="C3" s="14" t="s">
        <v>25</v>
      </c>
      <c r="D3" s="15" t="s">
        <v>23</v>
      </c>
      <c r="E3" s="15" t="s">
        <v>24</v>
      </c>
      <c r="F3" s="15" t="s">
        <v>32</v>
      </c>
      <c r="G3" s="15" t="s">
        <v>17</v>
      </c>
      <c r="H3" s="15" t="s">
        <v>31</v>
      </c>
      <c r="I3" s="14" t="s">
        <v>33</v>
      </c>
      <c r="J3" s="14" t="s">
        <v>21</v>
      </c>
      <c r="K3" s="14" t="s">
        <v>16</v>
      </c>
      <c r="L3" s="14" t="s">
        <v>11</v>
      </c>
      <c r="M3" s="39" t="s">
        <v>12</v>
      </c>
      <c r="N3" s="39"/>
    </row>
    <row r="4" spans="2:16" x14ac:dyDescent="0.25">
      <c r="B4" s="18" t="s">
        <v>35</v>
      </c>
      <c r="C4" s="16">
        <f>+Foglio2!I6</f>
        <v>416.92682432432434</v>
      </c>
      <c r="D4" s="12"/>
      <c r="E4" s="12">
        <v>1000</v>
      </c>
      <c r="F4" s="12"/>
      <c r="G4" s="12"/>
      <c r="H4" s="12"/>
      <c r="I4" s="12"/>
      <c r="J4" s="12">
        <v>3000</v>
      </c>
      <c r="K4" s="12"/>
      <c r="L4" s="12">
        <v>1750</v>
      </c>
      <c r="M4" s="40">
        <f t="shared" ref="M4:M7" si="0">SUM(C4:L4)</f>
        <v>6166.9268243243241</v>
      </c>
      <c r="N4" s="40"/>
    </row>
    <row r="5" spans="2:16" x14ac:dyDescent="0.25">
      <c r="B5" s="18" t="s">
        <v>35</v>
      </c>
      <c r="C5" s="16">
        <f>+Foglio2!I7</f>
        <v>231.62601351351353</v>
      </c>
      <c r="D5" s="12"/>
      <c r="E5" s="12"/>
      <c r="F5" s="12"/>
      <c r="G5" s="12"/>
      <c r="H5" s="12"/>
      <c r="I5" s="12"/>
      <c r="J5" s="12">
        <v>1500</v>
      </c>
      <c r="K5" s="12"/>
      <c r="L5" s="12">
        <v>1000</v>
      </c>
      <c r="M5" s="40">
        <f t="shared" si="0"/>
        <v>2731.6260135135135</v>
      </c>
      <c r="N5" s="40"/>
    </row>
    <row r="6" spans="2:16" x14ac:dyDescent="0.25">
      <c r="B6" s="18" t="s">
        <v>35</v>
      </c>
      <c r="C6" s="16">
        <f>+Foglio2!I8</f>
        <v>92.650405405405408</v>
      </c>
      <c r="D6" s="12"/>
      <c r="E6" s="12"/>
      <c r="F6" s="12"/>
      <c r="G6" s="12"/>
      <c r="H6" s="12"/>
      <c r="I6" s="12"/>
      <c r="J6" s="12">
        <v>375</v>
      </c>
      <c r="K6" s="12"/>
      <c r="L6" s="12">
        <v>600</v>
      </c>
      <c r="M6" s="40">
        <f t="shared" si="0"/>
        <v>1067.6504054054053</v>
      </c>
      <c r="N6" s="40"/>
    </row>
    <row r="7" spans="2:16" x14ac:dyDescent="0.25">
      <c r="B7" s="18" t="s">
        <v>35</v>
      </c>
      <c r="C7" s="16">
        <f>+Foglio2!I11</f>
        <v>416.92682432432434</v>
      </c>
      <c r="D7" s="12"/>
      <c r="E7" s="12">
        <v>1000</v>
      </c>
      <c r="F7" s="12"/>
      <c r="G7" s="12"/>
      <c r="H7" s="12"/>
      <c r="I7" s="12"/>
      <c r="J7" s="12">
        <v>1750</v>
      </c>
      <c r="K7" s="12">
        <v>82.05</v>
      </c>
      <c r="L7" s="12">
        <v>1500</v>
      </c>
      <c r="M7" s="40">
        <f t="shared" si="0"/>
        <v>4748.9768243243243</v>
      </c>
      <c r="N7" s="40"/>
      <c r="P7" s="4"/>
    </row>
    <row r="8" spans="2:16" x14ac:dyDescent="0.25">
      <c r="B8" s="18" t="s">
        <v>35</v>
      </c>
      <c r="C8" s="16">
        <f>+Foglio2!I10</f>
        <v>694.87804054054072</v>
      </c>
      <c r="D8" s="12"/>
      <c r="E8" s="12"/>
      <c r="F8" s="12"/>
      <c r="G8" s="12"/>
      <c r="H8" s="12"/>
      <c r="I8" s="12"/>
      <c r="J8" s="12">
        <v>1125</v>
      </c>
      <c r="K8" s="12"/>
      <c r="L8" s="12">
        <v>1800</v>
      </c>
      <c r="M8" s="40">
        <f t="shared" ref="M8:M15" si="1">SUM(C8:L8)</f>
        <v>3619.8780405405405</v>
      </c>
      <c r="N8" s="40"/>
      <c r="P8" s="4"/>
    </row>
    <row r="9" spans="2:16" x14ac:dyDescent="0.25">
      <c r="B9" s="18" t="s">
        <v>35</v>
      </c>
      <c r="C9" s="16">
        <f>+Foglio2!I12</f>
        <v>833.85364864864869</v>
      </c>
      <c r="D9" s="12"/>
      <c r="E9" s="12">
        <v>1000</v>
      </c>
      <c r="F9" s="12"/>
      <c r="G9" s="12"/>
      <c r="H9" s="12"/>
      <c r="I9" s="12"/>
      <c r="J9" s="12">
        <v>1500</v>
      </c>
      <c r="K9" s="12">
        <v>170.88</v>
      </c>
      <c r="L9" s="12">
        <v>1250</v>
      </c>
      <c r="M9" s="40">
        <f t="shared" si="1"/>
        <v>4754.7336486486493</v>
      </c>
      <c r="N9" s="40"/>
      <c r="P9" s="4"/>
    </row>
    <row r="10" spans="2:16" x14ac:dyDescent="0.25">
      <c r="B10" s="18" t="s">
        <v>35</v>
      </c>
      <c r="C10" s="16"/>
      <c r="D10" s="12"/>
      <c r="E10" s="12"/>
      <c r="F10" s="12"/>
      <c r="G10" s="12"/>
      <c r="H10" s="12"/>
      <c r="I10" s="12"/>
      <c r="J10" s="12">
        <v>2816.53</v>
      </c>
      <c r="K10" s="12"/>
      <c r="L10" s="12"/>
      <c r="M10" s="40">
        <f t="shared" si="1"/>
        <v>2816.53</v>
      </c>
      <c r="N10" s="40"/>
      <c r="P10" s="4"/>
    </row>
    <row r="11" spans="2:16" x14ac:dyDescent="0.25">
      <c r="B11" s="18" t="s">
        <v>35</v>
      </c>
      <c r="C11" s="16">
        <f>+Foglio2!I14</f>
        <v>833.85364864864869</v>
      </c>
      <c r="D11" s="12">
        <v>1000</v>
      </c>
      <c r="E11" s="12"/>
      <c r="F11" s="12"/>
      <c r="G11" s="12">
        <v>20</v>
      </c>
      <c r="H11" s="12"/>
      <c r="I11" s="12">
        <v>260</v>
      </c>
      <c r="J11" s="12"/>
      <c r="K11" s="12">
        <v>70.56</v>
      </c>
      <c r="L11" s="12">
        <v>1500</v>
      </c>
      <c r="M11" s="40">
        <f t="shared" si="1"/>
        <v>3684.4136486486486</v>
      </c>
      <c r="N11" s="40"/>
      <c r="O11" s="4"/>
      <c r="P11" s="4"/>
    </row>
    <row r="12" spans="2:16" x14ac:dyDescent="0.25">
      <c r="B12" s="18" t="s">
        <v>35</v>
      </c>
      <c r="C12" s="16">
        <f>+Foglio2!I15</f>
        <v>833.85364864864869</v>
      </c>
      <c r="D12" s="12">
        <v>1000</v>
      </c>
      <c r="E12" s="12"/>
      <c r="F12" s="12"/>
      <c r="G12" s="12">
        <v>60</v>
      </c>
      <c r="H12" s="12"/>
      <c r="I12" s="12">
        <v>410</v>
      </c>
      <c r="J12" s="12"/>
      <c r="K12" s="12">
        <v>1400</v>
      </c>
      <c r="L12" s="12">
        <v>2300</v>
      </c>
      <c r="M12" s="40">
        <f t="shared" si="1"/>
        <v>6003.8536486486482</v>
      </c>
      <c r="N12" s="40"/>
      <c r="O12" s="4"/>
      <c r="P12" s="4"/>
    </row>
    <row r="13" spans="2:16" x14ac:dyDescent="0.25">
      <c r="B13" s="18" t="s">
        <v>35</v>
      </c>
      <c r="C13" s="16">
        <f>+Foglio2!I13</f>
        <v>833.85364864864869</v>
      </c>
      <c r="D13" s="12">
        <v>1000</v>
      </c>
      <c r="E13" s="12"/>
      <c r="F13" s="12"/>
      <c r="G13" s="12">
        <v>30</v>
      </c>
      <c r="H13" s="12"/>
      <c r="I13" s="12">
        <v>360</v>
      </c>
      <c r="J13" s="12">
        <v>750</v>
      </c>
      <c r="K13" s="12">
        <v>500</v>
      </c>
      <c r="L13" s="12">
        <v>1700</v>
      </c>
      <c r="M13" s="40">
        <f>SUM(C13:L13)</f>
        <v>5173.8536486486482</v>
      </c>
      <c r="N13" s="40"/>
      <c r="O13" s="4"/>
      <c r="P13" s="4"/>
    </row>
    <row r="14" spans="2:16" x14ac:dyDescent="0.25">
      <c r="B14" s="18" t="s">
        <v>35</v>
      </c>
      <c r="C14" s="16">
        <f>+Foglio2!I9</f>
        <v>833.85364864864869</v>
      </c>
      <c r="D14" s="12">
        <v>1000</v>
      </c>
      <c r="E14" s="12"/>
      <c r="F14" s="12"/>
      <c r="G14" s="12">
        <v>400</v>
      </c>
      <c r="H14" s="12">
        <v>2400</v>
      </c>
      <c r="I14" s="12">
        <v>360</v>
      </c>
      <c r="J14" s="12">
        <v>2809.1</v>
      </c>
      <c r="K14" s="12">
        <v>1400</v>
      </c>
      <c r="L14" s="12">
        <v>1500</v>
      </c>
      <c r="M14" s="40">
        <f>SUM(C14:L14)</f>
        <v>10702.953648648649</v>
      </c>
      <c r="N14" s="40"/>
      <c r="O14" s="4"/>
      <c r="P14" s="4"/>
    </row>
    <row r="15" spans="2:16" x14ac:dyDescent="0.25">
      <c r="B15" s="18" t="s">
        <v>35</v>
      </c>
      <c r="C15" s="16">
        <f>+Foglio2!I16</f>
        <v>833.85364864864869</v>
      </c>
      <c r="D15" s="12">
        <v>1000</v>
      </c>
      <c r="E15" s="12"/>
      <c r="F15" s="12">
        <v>4600</v>
      </c>
      <c r="G15" s="12">
        <v>360</v>
      </c>
      <c r="H15" s="12"/>
      <c r="I15" s="12">
        <v>90</v>
      </c>
      <c r="J15" s="12">
        <v>1423</v>
      </c>
      <c r="K15" s="12">
        <v>900</v>
      </c>
      <c r="L15" s="12">
        <v>1500</v>
      </c>
      <c r="M15" s="40">
        <f t="shared" si="1"/>
        <v>10706.853648648648</v>
      </c>
      <c r="N15" s="40"/>
      <c r="O15" s="4"/>
      <c r="P15" s="4"/>
    </row>
    <row r="16" spans="2:16" x14ac:dyDescent="0.25">
      <c r="B16" s="14" t="s">
        <v>13</v>
      </c>
      <c r="C16" s="17">
        <f t="shared" ref="C16:M16" si="2">SUM(C4:C15)</f>
        <v>6856.1299999999992</v>
      </c>
      <c r="D16" s="17">
        <f t="shared" si="2"/>
        <v>5000</v>
      </c>
      <c r="E16" s="17">
        <f t="shared" si="2"/>
        <v>3000</v>
      </c>
      <c r="F16" s="17">
        <f t="shared" si="2"/>
        <v>4600</v>
      </c>
      <c r="G16" s="17">
        <f t="shared" si="2"/>
        <v>870</v>
      </c>
      <c r="H16" s="17">
        <f t="shared" si="2"/>
        <v>2400</v>
      </c>
      <c r="I16" s="17">
        <f t="shared" si="2"/>
        <v>1480</v>
      </c>
      <c r="J16" s="17">
        <f t="shared" si="2"/>
        <v>17048.63</v>
      </c>
      <c r="K16" s="17">
        <f t="shared" si="2"/>
        <v>4523.49</v>
      </c>
      <c r="L16" s="17">
        <f t="shared" si="2"/>
        <v>16400</v>
      </c>
      <c r="M16" s="38">
        <f t="shared" si="2"/>
        <v>62178.25</v>
      </c>
      <c r="N16" s="39"/>
    </row>
  </sheetData>
  <mergeCells count="15">
    <mergeCell ref="B2:N2"/>
    <mergeCell ref="M16:N16"/>
    <mergeCell ref="M6:N6"/>
    <mergeCell ref="M14:N14"/>
    <mergeCell ref="M7:N7"/>
    <mergeCell ref="M10:N10"/>
    <mergeCell ref="M13:N13"/>
    <mergeCell ref="M12:N12"/>
    <mergeCell ref="M3:N3"/>
    <mergeCell ref="M4:N4"/>
    <mergeCell ref="M5:N5"/>
    <mergeCell ref="M15:N15"/>
    <mergeCell ref="M8:N8"/>
    <mergeCell ref="M9:N9"/>
    <mergeCell ref="M11:N11"/>
  </mergeCells>
  <pageMargins left="0" right="0" top="0" bottom="0" header="0" footer="0"/>
  <pageSetup paperSize="9" scale="6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Bonomelli</dc:creator>
  <cp:lastModifiedBy>Fabio Cominassi</cp:lastModifiedBy>
  <cp:lastPrinted>2023-04-14T11:32:06Z</cp:lastPrinted>
  <dcterms:created xsi:type="dcterms:W3CDTF">2022-05-26T10:39:07Z</dcterms:created>
  <dcterms:modified xsi:type="dcterms:W3CDTF">2024-07-17T09:52:33Z</dcterms:modified>
</cp:coreProperties>
</file>