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810" tabRatio="550" activeTab="1"/>
  </bookViews>
  <sheets>
    <sheet name="copertina" sheetId="3" r:id="rId1"/>
    <sheet name="REGISTRO 2018" sheetId="30" r:id="rId2"/>
    <sheet name="LEGENDA" sheetId="31" r:id="rId3"/>
    <sheet name="GAMMA" sheetId="34" r:id="rId4"/>
    <sheet name="Foglio1" sheetId="35" r:id="rId5"/>
  </sheets>
  <definedNames>
    <definedName name="_xlnm._FilterDatabase" localSheetId="1" hidden="1">'REGISTRO 2018'!$A$1:$I$106</definedName>
    <definedName name="_xlnm.Print_Titles" localSheetId="1">'REGISTRO 2018'!$1:$1</definedName>
  </definedNames>
  <calcPr calcId="145621"/>
</workbook>
</file>

<file path=xl/calcChain.xml><?xml version="1.0" encoding="utf-8"?>
<calcChain xmlns="http://schemas.openxmlformats.org/spreadsheetml/2006/main">
  <c r="H22" i="30" l="1"/>
  <c r="H26" i="30" l="1"/>
  <c r="G31" i="30"/>
  <c r="G22" i="34" l="1"/>
  <c r="H21" i="34"/>
  <c r="B21" i="34"/>
  <c r="H20" i="34"/>
  <c r="B20" i="34"/>
  <c r="H19" i="34"/>
  <c r="B19" i="34"/>
  <c r="H18" i="34"/>
  <c r="B18" i="34"/>
  <c r="H17" i="34"/>
  <c r="M6" i="34"/>
  <c r="M5" i="34"/>
  <c r="L6" i="34"/>
  <c r="N6" i="34" s="1"/>
  <c r="L5" i="34"/>
  <c r="N5" i="34" s="1"/>
  <c r="K8" i="34"/>
  <c r="M8" i="34" s="1"/>
  <c r="K9" i="34"/>
  <c r="K10" i="34"/>
  <c r="M10" i="34" s="1"/>
  <c r="N10" i="34" s="1"/>
  <c r="K7" i="34"/>
  <c r="M7" i="34" s="1"/>
  <c r="N7" i="34" s="1"/>
  <c r="J6" i="34"/>
  <c r="J10" i="34"/>
  <c r="I6" i="34"/>
  <c r="I8" i="34"/>
  <c r="J8" i="34" s="1"/>
  <c r="I10" i="34"/>
  <c r="H5" i="34"/>
  <c r="I5" i="34" s="1"/>
  <c r="H6" i="34"/>
  <c r="H7" i="34"/>
  <c r="I7" i="34" s="1"/>
  <c r="H8" i="34"/>
  <c r="H9" i="34"/>
  <c r="H10" i="34"/>
  <c r="A10" i="34"/>
  <c r="A9" i="34"/>
  <c r="A8" i="34"/>
  <c r="A7" i="34"/>
  <c r="J9" i="34" l="1"/>
  <c r="N9" i="34"/>
  <c r="N11" i="34" s="1"/>
  <c r="M9" i="34"/>
  <c r="I9" i="34"/>
  <c r="J5" i="34"/>
  <c r="J7" i="34"/>
  <c r="N8" i="34"/>
  <c r="H22" i="34"/>
  <c r="I22" i="34" s="1"/>
  <c r="I17" i="34"/>
  <c r="J17" i="34" s="1"/>
  <c r="I18" i="34"/>
  <c r="J18" i="34" s="1"/>
  <c r="I19" i="34"/>
  <c r="J19" i="34" s="1"/>
  <c r="I20" i="34"/>
  <c r="J20" i="34" s="1"/>
  <c r="I21" i="34"/>
  <c r="J21" i="34" s="1"/>
  <c r="J11" i="34" l="1"/>
  <c r="J22" i="34"/>
  <c r="G68" i="30" l="1"/>
  <c r="G69" i="30"/>
  <c r="G73" i="30"/>
  <c r="A25" i="30" l="1"/>
  <c r="A26" i="30" l="1"/>
  <c r="A27" i="30" s="1"/>
  <c r="A28" i="30" s="1"/>
  <c r="A29" i="30" s="1"/>
  <c r="A30" i="30" s="1"/>
  <c r="A31" i="30" s="1"/>
  <c r="A42" i="30" s="1"/>
  <c r="A50" i="30" s="1"/>
  <c r="A51" i="30" s="1"/>
  <c r="A52" i="30" s="1"/>
  <c r="A53" i="30" s="1"/>
  <c r="A54" i="30" s="1"/>
  <c r="A55" i="30" s="1"/>
  <c r="A56" i="30" s="1"/>
  <c r="A57" i="30" s="1"/>
  <c r="A59" i="30" s="1"/>
  <c r="A60" i="30" s="1"/>
  <c r="A64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l="1"/>
  <c r="A91" i="30" s="1"/>
  <c r="A5" i="30" l="1"/>
  <c r="A6" i="30" s="1"/>
  <c r="A7" i="30" s="1"/>
  <c r="A8" i="30" s="1"/>
  <c r="A18" i="30" s="1"/>
  <c r="A19" i="30" s="1"/>
  <c r="A20" i="30" s="1"/>
  <c r="A21" i="30" s="1"/>
  <c r="A22" i="30" s="1"/>
  <c r="A23" i="30" s="1"/>
</calcChain>
</file>

<file path=xl/comments1.xml><?xml version="1.0" encoding="utf-8"?>
<comments xmlns="http://schemas.openxmlformats.org/spreadsheetml/2006/main">
  <authors>
    <author>utente1</author>
  </authors>
  <commentList>
    <comment ref="G2" authorId="0">
      <text>
        <r>
          <rPr>
            <b/>
            <sz val="9"/>
            <color indexed="81"/>
            <rFont val="Tahoma"/>
            <family val="2"/>
          </rPr>
          <t>utente1:</t>
        </r>
        <r>
          <rPr>
            <sz val="9"/>
            <color indexed="81"/>
            <rFont val="Tahoma"/>
            <family val="2"/>
          </rPr>
          <t xml:space="preserve">
IVA 4%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utente1:</t>
        </r>
        <r>
          <rPr>
            <sz val="9"/>
            <color indexed="81"/>
            <rFont val="Tahoma"/>
            <family val="2"/>
          </rPr>
          <t xml:space="preserve">
IVA 4%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utente1:</t>
        </r>
        <r>
          <rPr>
            <sz val="9"/>
            <color indexed="81"/>
            <rFont val="Tahoma"/>
            <family val="2"/>
          </rPr>
          <t xml:space="preserve">
IVA 4%</t>
        </r>
      </text>
    </comment>
  </commentList>
</comments>
</file>

<file path=xl/sharedStrings.xml><?xml version="1.0" encoding="utf-8"?>
<sst xmlns="http://schemas.openxmlformats.org/spreadsheetml/2006/main" count="590" uniqueCount="312">
  <si>
    <t>Via Chiosi - 25040 ESINE (BS)</t>
  </si>
  <si>
    <t>Tel. 0364/46057 - fax 361150</t>
  </si>
  <si>
    <t>C.F.:81003130176</t>
  </si>
  <si>
    <t>Contraente</t>
  </si>
  <si>
    <t>(ART. 29 comma 1 D.I. 44 - 1/2/2001)</t>
  </si>
  <si>
    <t>REGISTRO DELLE DETERMINE RELATIVE ALLA FORNITURA DI BENI E/O SERVIZI</t>
  </si>
  <si>
    <t>ISTITUTO COMPRENSIVO DI ESINE (BS)</t>
  </si>
  <si>
    <t xml:space="preserve">                 </t>
  </si>
  <si>
    <t>P01</t>
  </si>
  <si>
    <t>IVA</t>
  </si>
  <si>
    <t>TOTALE</t>
  </si>
  <si>
    <t>IMPORTO IMPONIBILE</t>
  </si>
  <si>
    <t>N. Det. DS</t>
  </si>
  <si>
    <t>Descrizione Servizio/Fornitura</t>
  </si>
  <si>
    <t>CIG</t>
  </si>
  <si>
    <t>Codice Fisc./ Part. IVA</t>
  </si>
  <si>
    <t>P11</t>
  </si>
  <si>
    <t>INFANZIA COGNO</t>
  </si>
  <si>
    <t>INFANZIA PIAMBORNO</t>
  </si>
  <si>
    <t>INFANZIA ESINE</t>
  </si>
  <si>
    <t>INFANZIA SACCA</t>
  </si>
  <si>
    <t>PRIMARIA PIAMBORNO</t>
  </si>
  <si>
    <t>PRIMARIA ESINE</t>
  </si>
  <si>
    <t>OSPEDALE</t>
  </si>
  <si>
    <t>PRIMARIA SACCA</t>
  </si>
  <si>
    <t>SEC. ESINE</t>
  </si>
  <si>
    <t>SEC.                        PIAMBORNO</t>
  </si>
  <si>
    <t>P19</t>
  </si>
  <si>
    <t>P18</t>
  </si>
  <si>
    <t>P13</t>
  </si>
  <si>
    <t>P15</t>
  </si>
  <si>
    <t>P17</t>
  </si>
  <si>
    <t>P12</t>
  </si>
  <si>
    <t>P14</t>
  </si>
  <si>
    <t>P16</t>
  </si>
  <si>
    <t>SEGRETERIA/ DIREZIONE</t>
  </si>
  <si>
    <t>PROGETTO PON 1</t>
  </si>
  <si>
    <t>P20</t>
  </si>
  <si>
    <t xml:space="preserve">FUNZIONAMENTO E PROGETTI </t>
  </si>
  <si>
    <t>AUTOLINEE SABBA</t>
  </si>
  <si>
    <t>00408170173</t>
  </si>
  <si>
    <t xml:space="preserve">GAMMADARFO </t>
  </si>
  <si>
    <t xml:space="preserve">CONTRATTO MANUTENZIONE E ASSISTENZA FOTOCOPIATORI MACCHINE DA UFFICIO </t>
  </si>
  <si>
    <t xml:space="preserve">INFANZIA SACCA </t>
  </si>
  <si>
    <t>A01</t>
  </si>
  <si>
    <t>FUNZIONAMENTO AMMINISTRATIVO GENERALE</t>
  </si>
  <si>
    <t>ADAMELLO EXPRESS S.r.l.</t>
  </si>
  <si>
    <t>POSTE ITALIANE</t>
  </si>
  <si>
    <t>01114601006</t>
  </si>
  <si>
    <t>Z1D0119F1C</t>
  </si>
  <si>
    <t xml:space="preserve"> -   </t>
  </si>
  <si>
    <t>SIM INFORMATICA</t>
  </si>
  <si>
    <t>03482300989</t>
  </si>
  <si>
    <t>TECNOFFICE S.R.L.</t>
  </si>
  <si>
    <t>02855790982</t>
  </si>
  <si>
    <t>Data Det. DS</t>
  </si>
  <si>
    <t>DETERMINA N. 5  CANONE manutenzione FOTOCOPIATORI 1^RATA 10/06/2017</t>
  </si>
  <si>
    <t xml:space="preserve">1^ RATA PAGAMENTO 10/06/2017 </t>
  </si>
  <si>
    <t xml:space="preserve">TOTALE ANNUALE </t>
  </si>
  <si>
    <t>IVA 22%</t>
  </si>
  <si>
    <t>10/06/2017</t>
  </si>
  <si>
    <t xml:space="preserve">ISTITUTO COMPRENSIVO PANASONIC </t>
  </si>
  <si>
    <t xml:space="preserve">KIOCERA </t>
  </si>
  <si>
    <t xml:space="preserve">IMP MENSILE </t>
  </si>
  <si>
    <t xml:space="preserve">MESI </t>
  </si>
  <si>
    <t xml:space="preserve">1 RATA 5 MESI </t>
  </si>
  <si>
    <t xml:space="preserve">IVA </t>
  </si>
  <si>
    <t xml:space="preserve">TOT 5 MESI </t>
  </si>
  <si>
    <t>2^ RATA DICEMBRE</t>
  </si>
  <si>
    <t xml:space="preserve">4 MESI </t>
  </si>
  <si>
    <t>6MESI</t>
  </si>
  <si>
    <t xml:space="preserve">TOT A DICEMBRE </t>
  </si>
  <si>
    <t>DETERMINA N. 5  CANONE NOLEGGIO FOTOCOPIATORI 1^RATA 10/06/2017</t>
  </si>
  <si>
    <t xml:space="preserve">IMPONIBILE 5 MESI </t>
  </si>
  <si>
    <t xml:space="preserve">CANONE NOLEGGIO FOTOCOPIATORI </t>
  </si>
  <si>
    <t>PROGETTO A SCUOLA DI SPORT</t>
  </si>
  <si>
    <t>CONI-Comitato reg.Lombardia</t>
  </si>
  <si>
    <t>NO CIG</t>
  </si>
  <si>
    <t>00993181007</t>
  </si>
  <si>
    <t>esente</t>
  </si>
  <si>
    <t>STAMPA LIBRO DELL'ISTITUTO (1000 copie)</t>
  </si>
  <si>
    <t>Z3221AA1EF</t>
  </si>
  <si>
    <t>CONTRATTO PER SERVIZIO DI TRASPORTO ALUNNI ANNO dal 01/02/2018 al 31/01/2019</t>
  </si>
  <si>
    <t>ZFA21AC14A</t>
  </si>
  <si>
    <t>TRASPORTO ALUNNI 3 MEDIA A BIENNO</t>
  </si>
  <si>
    <t>ZC421AC076</t>
  </si>
  <si>
    <t>CONTRATTO ASSISTENZA INFORMATICA HARD/SOFTWARE ANNO 2018</t>
  </si>
  <si>
    <t>ZB321AC0C8</t>
  </si>
  <si>
    <t>ACQUISTO PC PER UFFICO DIRIGENTE SCOLASTICO</t>
  </si>
  <si>
    <t>ZD921C5627</t>
  </si>
  <si>
    <t>TRASPORTO ALUNNI A ESINE PON-PROGETTO TEATRO</t>
  </si>
  <si>
    <t>Z7B21D5731</t>
  </si>
  <si>
    <t>TRASPORTO ALUNNI  PON-PROGETTO RUGBY</t>
  </si>
  <si>
    <t>Z4521D5C3F</t>
  </si>
  <si>
    <t>TRASPORTO ALUNNI A BORNO PER FASE ISTITUTO SCI ALPINO</t>
  </si>
  <si>
    <t>Z4721DE8FE</t>
  </si>
  <si>
    <t>SCUOLA 360°SERVIZI PER SCUOLE</t>
  </si>
  <si>
    <t>03561400981</t>
  </si>
  <si>
    <t>RINNOVO LICENZA AXIOS</t>
  </si>
  <si>
    <t>Z6421FF293</t>
  </si>
  <si>
    <t>ACQUISTO CARTUCCE PER SECONDARIA PIAMBORNO</t>
  </si>
  <si>
    <t>ACQUISTO CARTUCCE PER INFANZIA COGNO</t>
  </si>
  <si>
    <t>SPESE POSTALI MESE DI NOVEMBRE 2017</t>
  </si>
  <si>
    <t>SPESE POSTALI MESE DI OTTOBRE 2017</t>
  </si>
  <si>
    <t>SPESE POSTALI MESE DI DICEMBRE 2017</t>
  </si>
  <si>
    <t>CONTRATTO FORNITURA TONER E CARTUCCE</t>
  </si>
  <si>
    <t>CONTRATTO ASSISTENZA RETE INTERNET E LABORATORI PON</t>
  </si>
  <si>
    <t>Z91224888F</t>
  </si>
  <si>
    <t>OPERA DOMANI</t>
  </si>
  <si>
    <t>PAGAMENTO MATERIALE E INCONTRO IN CLASSE</t>
  </si>
  <si>
    <t>Z8D22477CB</t>
  </si>
  <si>
    <t>2993490156</t>
  </si>
  <si>
    <t>ZD622318DA</t>
  </si>
  <si>
    <t>ZAB2231AFD</t>
  </si>
  <si>
    <t>FOTOLABORATORIO NODARI</t>
  </si>
  <si>
    <t>CONTRATTO STAMPA FOTOGRAFICHE ANNO 2018</t>
  </si>
  <si>
    <t>Z20224E895</t>
  </si>
  <si>
    <t>19a</t>
  </si>
  <si>
    <t>19b</t>
  </si>
  <si>
    <t>19c</t>
  </si>
  <si>
    <t>19d</t>
  </si>
  <si>
    <t>19e</t>
  </si>
  <si>
    <t>19f</t>
  </si>
  <si>
    <t>19g</t>
  </si>
  <si>
    <t>19h</t>
  </si>
  <si>
    <t>19i</t>
  </si>
  <si>
    <t>19l</t>
  </si>
  <si>
    <t>NDRLVI55A18D434T</t>
  </si>
  <si>
    <t>FARMACIA CALCINI</t>
  </si>
  <si>
    <t>ACQUISTO MATERIALE PRIMO SOCCORSO</t>
  </si>
  <si>
    <t>Z61225CCE7</t>
  </si>
  <si>
    <t>20a</t>
  </si>
  <si>
    <t>20b</t>
  </si>
  <si>
    <t>20c</t>
  </si>
  <si>
    <t>20d</t>
  </si>
  <si>
    <t>20e</t>
  </si>
  <si>
    <t>20f</t>
  </si>
  <si>
    <t>20g</t>
  </si>
  <si>
    <t>2878590989</t>
  </si>
  <si>
    <t>Z9A226714C</t>
  </si>
  <si>
    <t>RINNOVO LICENZA ANTIVIRUS NOD32</t>
  </si>
  <si>
    <t>Z3A227235C</t>
  </si>
  <si>
    <t>ACQUISTO CARTUCCE PRIMARIA PIAMBORNO</t>
  </si>
  <si>
    <t>ACQUISTO CARTUCCE SECONDARIA PAIMBORNO</t>
  </si>
  <si>
    <t>ACQUISTO CARTUCCE SECONDARIA ESINE</t>
  </si>
  <si>
    <t>ZA42273C02</t>
  </si>
  <si>
    <t>Z762273C5B</t>
  </si>
  <si>
    <t>Z442273C9B</t>
  </si>
  <si>
    <t>1a</t>
  </si>
  <si>
    <t>1b</t>
  </si>
  <si>
    <t>5a</t>
  </si>
  <si>
    <t>5b</t>
  </si>
  <si>
    <t>5c</t>
  </si>
  <si>
    <t>5d</t>
  </si>
  <si>
    <t>5e</t>
  </si>
  <si>
    <t>5f</t>
  </si>
  <si>
    <t>5g</t>
  </si>
  <si>
    <t>5h</t>
  </si>
  <si>
    <t>5i</t>
  </si>
  <si>
    <t>I.C. CIVIDATE CAMUNO</t>
  </si>
  <si>
    <t>SPESE PER REVISORI DEI CONTI</t>
  </si>
  <si>
    <t>I.C. DARFO 2</t>
  </si>
  <si>
    <t>SPESE PER I CORSI FI FORMAZIONE SULLA SICUREZZA</t>
  </si>
  <si>
    <t>UNIVERSITA' BOCCONI</t>
  </si>
  <si>
    <t>GIOCHI MATEMATICI</t>
  </si>
  <si>
    <t>28a</t>
  </si>
  <si>
    <t>INGRESSO SPETTACOLO"IL CORAGGIO DI VIVERE"</t>
  </si>
  <si>
    <t>I.C. CAPO DI PONTE</t>
  </si>
  <si>
    <t>QUOTA PER PROGETTO IN RETE "UNA LINGUA PER L'INCLUSIONE"</t>
  </si>
  <si>
    <t>30a</t>
  </si>
  <si>
    <t>30b</t>
  </si>
  <si>
    <t>30c</t>
  </si>
  <si>
    <t>I.I.S.S OLIVELLI PUTELLI</t>
  </si>
  <si>
    <t>I.C. EDOLO</t>
  </si>
  <si>
    <t>I.C. BRENO</t>
  </si>
  <si>
    <t>I.C. DARFO 1</t>
  </si>
  <si>
    <t>QUOTA PER PROGETTO RAFFORZAMENTO DELLE COMPETENZE E CONOSCENZE ALUNNI</t>
  </si>
  <si>
    <t>31a</t>
  </si>
  <si>
    <t>PRIMA RATA INCARICO RSPP</t>
  </si>
  <si>
    <t>Z991AE0426</t>
  </si>
  <si>
    <t>BONTEMPI M.P. DSGA</t>
  </si>
  <si>
    <t>BNTMRP56T63H050S</t>
  </si>
  <si>
    <t>MINUTE SPESE</t>
  </si>
  <si>
    <t>ACQUISTO N.5 SKIPASS PER FINALI REGIONALI DI SCI</t>
  </si>
  <si>
    <t>FUNIVIA AL BERNINA</t>
  </si>
  <si>
    <t>Z92228312D</t>
  </si>
  <si>
    <t>00044050144-  IT00044050144</t>
  </si>
  <si>
    <t>90009580177</t>
  </si>
  <si>
    <t>90015440176</t>
  </si>
  <si>
    <t>3628350153</t>
  </si>
  <si>
    <t>90009530172</t>
  </si>
  <si>
    <t>90020830171</t>
  </si>
  <si>
    <t>90019150177</t>
  </si>
  <si>
    <t>90009510174</t>
  </si>
  <si>
    <t>90015430177</t>
  </si>
  <si>
    <t>I.C.S. (INFORMAZIONE CONSULENZA SERVIZI) SRL</t>
  </si>
  <si>
    <t>03601860178</t>
  </si>
  <si>
    <t>ECOMEDICAL</t>
  </si>
  <si>
    <t>SORVEGLIANZA SANITARIA</t>
  </si>
  <si>
    <t>Z241B6539B</t>
  </si>
  <si>
    <t>LITOS</t>
  </si>
  <si>
    <t>Ripartizione spese anno 2018</t>
  </si>
  <si>
    <t>ANNO   FINANZIARIO 2018</t>
  </si>
  <si>
    <t xml:space="preserve">ACQUISTO CAVI HDMI </t>
  </si>
  <si>
    <t>Z5E229C0EB</t>
  </si>
  <si>
    <t>ACQUISTO CORDLESS PER UFFICIO DIRIGENTE SCOLASTICO</t>
  </si>
  <si>
    <t>Z8D22AE01E</t>
  </si>
  <si>
    <t>ACQUISTO TONER RICOH PER STAMPATORE + CIABATTA</t>
  </si>
  <si>
    <t>Z1022AE0BE</t>
  </si>
  <si>
    <t>ACQUISTO CUFFIE AUDIO PER PROVE INVALSI</t>
  </si>
  <si>
    <t>ZA822B6DB8</t>
  </si>
  <si>
    <t>ACQUISTO CARTUCCIA INFANZIA PIAMBORNO</t>
  </si>
  <si>
    <t>LICEO GOLGI</t>
  </si>
  <si>
    <t>PAGAMNETO PER TRASPORTO ALUNNI AL PASSO DEL TONALE PER FASI D'ISTITUTO DI SCI</t>
  </si>
  <si>
    <t>Z4422C8C84</t>
  </si>
  <si>
    <t>Z5622D0801</t>
  </si>
  <si>
    <t>ZE222D087B</t>
  </si>
  <si>
    <t>DAL   01/01/2018 AL   31/12/2018</t>
  </si>
  <si>
    <t>TRASPORTO ALUNNI A ESINE PON-PROGETTO VIVERE IN SALUTE</t>
  </si>
  <si>
    <t>TRASPORTO ALUNNI  PON-PROGETTO INSIEME PER</t>
  </si>
  <si>
    <t>ZE022D78B2</t>
  </si>
  <si>
    <t>Z0C22D7967</t>
  </si>
  <si>
    <t>01637580984</t>
  </si>
  <si>
    <t>VIAGGIO D'ISTRUZIONE A TRIESTE IL 09/10 MAGGIO 2018-SECONDARIA PIAMBORNO</t>
  </si>
  <si>
    <t>Z8222D9062</t>
  </si>
  <si>
    <t>PROGETTO MADRELINGUA INGLESE 1 RATA</t>
  </si>
  <si>
    <t>42a</t>
  </si>
  <si>
    <t>42b</t>
  </si>
  <si>
    <t>PROGETTO MADRELINGUA INGLESE 2 RATA</t>
  </si>
  <si>
    <t>PROGETTO MADRELINGUA INGLESE 3 RATA</t>
  </si>
  <si>
    <t>ZA922E2815</t>
  </si>
  <si>
    <t>DIAZ-BRADY ISABEL CRISTINA</t>
  </si>
  <si>
    <t>DZBSLC94L61Z514J</t>
  </si>
  <si>
    <t>03078770983</t>
  </si>
  <si>
    <t>ISTITUTO SERVE DEL SACRO CUORE DI GESU' E DEI POVERI</t>
  </si>
  <si>
    <t>ACQUISTO BIGLIETTI PER PRIMARIA DI ESINE-TETRO DELLE ALI</t>
  </si>
  <si>
    <t xml:space="preserve">07847901001  82009020585 </t>
  </si>
  <si>
    <t>81003670171</t>
  </si>
  <si>
    <t>LUPI DI S.GLISENTE</t>
  </si>
  <si>
    <t>ASD RUGBY VALLECAMONICA</t>
  </si>
  <si>
    <t>PIA FONDAZIONE</t>
  </si>
  <si>
    <t>ASSOLO</t>
  </si>
  <si>
    <t>COOPERATIVA AZZURRA</t>
  </si>
  <si>
    <t>ASD ITALIA DOGDANCE</t>
  </si>
  <si>
    <t>PROGETTO PON MOD.2</t>
  </si>
  <si>
    <t>PROGETTO PON MOD.3</t>
  </si>
  <si>
    <t>PROGETTO PON MOD.4</t>
  </si>
  <si>
    <t>PROGETTO PON MOD.7</t>
  </si>
  <si>
    <t>PROGETTO PON MOD.8</t>
  </si>
  <si>
    <t>PROGETTO PON MOD.1</t>
  </si>
  <si>
    <t>ZB222FA6EE</t>
  </si>
  <si>
    <t>Z8B22FA92A</t>
  </si>
  <si>
    <t>Z5322FA9C2</t>
  </si>
  <si>
    <t>Z7C22FAA06</t>
  </si>
  <si>
    <t>ZC622FAA5C</t>
  </si>
  <si>
    <t>Z4422FAA9E</t>
  </si>
  <si>
    <t>Z3F22FAB3B</t>
  </si>
  <si>
    <t>Z3522FAB7A</t>
  </si>
  <si>
    <t>81002310175  01594690982</t>
  </si>
  <si>
    <t>03754270985</t>
  </si>
  <si>
    <t>ACQUISTO SWITCH PER AULA INFORMATICA DELLA SECONDARIA DI PIAMBORNO</t>
  </si>
  <si>
    <t>Z11230C5F4</t>
  </si>
  <si>
    <t>90018340175</t>
  </si>
  <si>
    <t>2542660986</t>
  </si>
  <si>
    <t>01865000176</t>
  </si>
  <si>
    <t>90028160175</t>
  </si>
  <si>
    <t>DECATHLON</t>
  </si>
  <si>
    <t>02137480964</t>
  </si>
  <si>
    <t>ACQUISTO ATTREZZATURE SPORTIVE</t>
  </si>
  <si>
    <t>ZF2231AD33</t>
  </si>
  <si>
    <t>TRASPORTO ALUNNI  PON-PROGETTO VIVERE LA MONTAGNA</t>
  </si>
  <si>
    <t>Z13231B9A6</t>
  </si>
  <si>
    <t>VIAGGIO D'ISTRUZIONE IN GALLES DAL 22/26 MAGGIO 2018-PRIMARIA ESINE</t>
  </si>
  <si>
    <t>NO IVA</t>
  </si>
  <si>
    <t>SIAE PIANCOGNO</t>
  </si>
  <si>
    <t xml:space="preserve">PAGAMENTO SIAE </t>
  </si>
  <si>
    <t>Z1B233053E</t>
  </si>
  <si>
    <t>VIAGGIO A TRENTO 18/05/2018</t>
  </si>
  <si>
    <t>CENTRO VIDEORIPRODUZIONI VALLECAMONICA</t>
  </si>
  <si>
    <t>01869740983</t>
  </si>
  <si>
    <t>CREAZIONE CD LABORATORIO/SPETTACOLO-PON TEATRO</t>
  </si>
  <si>
    <t>Z852343844</t>
  </si>
  <si>
    <t>02117180980 90000090176</t>
  </si>
  <si>
    <t>Z25234C126</t>
  </si>
  <si>
    <t>UTILIZZO SALA CINEMA DI ESINE</t>
  </si>
  <si>
    <t>PARROCCHIA CONVERSIONE DI S.PAOLO</t>
  </si>
  <si>
    <t>ZAA234A544</t>
  </si>
  <si>
    <t>GRUPPO CONTINUITA' UPS PER PC+TELECOMANDO VIDEOPROIETTORE</t>
  </si>
  <si>
    <t>Z4A2368B32</t>
  </si>
  <si>
    <t>EFFEGI</t>
  </si>
  <si>
    <t>01872630171</t>
  </si>
  <si>
    <t>ACQUISTO MATERIALE DI CANCELLERIA PER SEGRETERIA</t>
  </si>
  <si>
    <t>Z52236933C</t>
  </si>
  <si>
    <t>TRASPORTO A DESENZANO IL 21/05/2018 PER FASE PROVINCIALE DI ATLETICA</t>
  </si>
  <si>
    <t>ZA82378AF1</t>
  </si>
  <si>
    <t>TRASPORTO A ESINE IL 01/06/2018 PER FESTA INTERCULTURALE</t>
  </si>
  <si>
    <t>TRASPORTO A DARFO IL 07/06/2018 PER PROGETTO SPORT 4 ALL</t>
  </si>
  <si>
    <t>ZAE239380B</t>
  </si>
  <si>
    <t>Z8B2393965</t>
  </si>
  <si>
    <t>Z3B239D742</t>
  </si>
  <si>
    <t>IL MUSICISTA</t>
  </si>
  <si>
    <t>01653850980</t>
  </si>
  <si>
    <t>ACQUISTO MATERIARE DI AMPLIFICAZIONE</t>
  </si>
  <si>
    <t>ZBD23A6C08</t>
  </si>
  <si>
    <t>APOLLONIO</t>
  </si>
  <si>
    <t>ACQUISTO CEDOLE PER I LIBRI DI TESTO</t>
  </si>
  <si>
    <t>00268040177</t>
  </si>
  <si>
    <t>Z4A23ADC2F</t>
  </si>
  <si>
    <t>SANZOGNI GIAMPAOLO</t>
  </si>
  <si>
    <t>SNZGPL58T19D434T</t>
  </si>
  <si>
    <t>FORNITURA BENI ALIMENTARI-TORNEO MULTIABILE</t>
  </si>
  <si>
    <t>ZB823B6E82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</si>
</sst>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]\ * #,##0.00_-;\-[$€]\ * #,##0.00_-;_-[$€]\ * &quot;-&quot;??_-;_-@_-"/>
    <numFmt numFmtId="166" formatCode="#,##0.00_ ;\-#,##0.00\ "/>
  </numFmts>
  <fonts count="25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20"/>
      <color indexed="10"/>
      <name val="Arial"/>
      <family val="2"/>
    </font>
    <font>
      <sz val="10"/>
      <color indexed="12"/>
      <name val="Arial"/>
      <family val="2"/>
    </font>
    <font>
      <b/>
      <i/>
      <sz val="20"/>
      <color indexed="10"/>
      <name val="Garamond"/>
      <family val="1"/>
    </font>
    <font>
      <b/>
      <i/>
      <sz val="14"/>
      <color indexed="12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7F9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0" borderId="3" xfId="0" applyFont="1" applyBorder="1"/>
    <xf numFmtId="0" fontId="7" fillId="2" borderId="4" xfId="0" applyFont="1" applyFill="1" applyBorder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textRotation="255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4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43" fontId="14" fillId="5" borderId="1" xfId="2" applyFont="1" applyFill="1" applyBorder="1" applyAlignment="1">
      <alignment vertical="center" wrapText="1"/>
    </xf>
    <xf numFmtId="14" fontId="14" fillId="5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5" fillId="0" borderId="0" xfId="0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" fontId="14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3" fontId="14" fillId="0" borderId="1" xfId="2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16" fontId="14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vertical="center" wrapText="1"/>
    </xf>
    <xf numFmtId="43" fontId="14" fillId="5" borderId="1" xfId="2" applyNumberFormat="1" applyFont="1" applyFill="1" applyBorder="1" applyAlignment="1">
      <alignment vertical="center" wrapText="1"/>
    </xf>
    <xf numFmtId="0" fontId="21" fillId="0" borderId="0" xfId="0" applyFont="1"/>
    <xf numFmtId="0" fontId="20" fillId="0" borderId="0" xfId="0" applyFont="1"/>
    <xf numFmtId="0" fontId="0" fillId="0" borderId="1" xfId="0" applyBorder="1"/>
    <xf numFmtId="0" fontId="0" fillId="0" borderId="5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0" fillId="0" borderId="0" xfId="0" applyNumberFormat="1"/>
    <xf numFmtId="0" fontId="1" fillId="0" borderId="1" xfId="0" applyFont="1" applyFill="1" applyBorder="1" applyAlignment="1">
      <alignment wrapText="1"/>
    </xf>
    <xf numFmtId="0" fontId="1" fillId="0" borderId="5" xfId="0" applyFont="1" applyBorder="1"/>
    <xf numFmtId="4" fontId="14" fillId="0" borderId="5" xfId="0" applyNumberFormat="1" applyFont="1" applyFill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wrapText="1"/>
    </xf>
    <xf numFmtId="4" fontId="14" fillId="0" borderId="11" xfId="0" applyNumberFormat="1" applyFont="1" applyFill="1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43" fontId="0" fillId="0" borderId="0" xfId="0" applyNumberFormat="1"/>
    <xf numFmtId="0" fontId="0" fillId="0" borderId="15" xfId="0" applyBorder="1"/>
    <xf numFmtId="0" fontId="1" fillId="0" borderId="5" xfId="0" applyFont="1" applyFill="1" applyBorder="1" applyAlignment="1">
      <alignment wrapText="1"/>
    </xf>
    <xf numFmtId="4" fontId="0" fillId="0" borderId="5" xfId="0" applyNumberFormat="1" applyBorder="1"/>
    <xf numFmtId="0" fontId="1" fillId="0" borderId="1" xfId="0" applyFont="1" applyFill="1" applyBorder="1"/>
    <xf numFmtId="43" fontId="0" fillId="0" borderId="1" xfId="0" applyNumberFormat="1" applyBorder="1"/>
    <xf numFmtId="49" fontId="10" fillId="5" borderId="1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vertical="center" wrapText="1"/>
    </xf>
    <xf numFmtId="1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16" fontId="14" fillId="8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3" fontId="22" fillId="5" borderId="1" xfId="2" applyFont="1" applyFill="1" applyBorder="1" applyAlignment="1">
      <alignment vertical="center" wrapText="1"/>
    </xf>
    <xf numFmtId="4" fontId="22" fillId="5" borderId="1" xfId="0" applyNumberFormat="1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wrapText="1"/>
    </xf>
    <xf numFmtId="14" fontId="10" fillId="5" borderId="0" xfId="0" applyNumberFormat="1" applyFont="1" applyFill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horizontal="center" vertical="center" wrapText="1"/>
    </xf>
    <xf numFmtId="43" fontId="10" fillId="5" borderId="0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4" fontId="14" fillId="5" borderId="1" xfId="2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43" fontId="14" fillId="3" borderId="1" xfId="2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16" fontId="14" fillId="5" borderId="1" xfId="0" applyNumberFormat="1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6" fillId="10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6" fontId="14" fillId="0" borderId="1" xfId="2" applyNumberFormat="1" applyFont="1" applyFill="1" applyBorder="1" applyAlignment="1">
      <alignment horizontal="right" vertical="center"/>
    </xf>
    <xf numFmtId="43" fontId="14" fillId="5" borderId="1" xfId="2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3" fontId="14" fillId="5" borderId="1" xfId="2" applyFont="1" applyFill="1" applyBorder="1" applyAlignment="1">
      <alignment horizontal="center" vertical="center" wrapText="1"/>
    </xf>
    <xf numFmtId="46" fontId="14" fillId="5" borderId="1" xfId="2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2" defaultPivotStyle="PivotStyleLight16"/>
  <colors>
    <mruColors>
      <color rgb="FFFFCCFF"/>
      <color rgb="FF99CCFF"/>
      <color rgb="FF99FF33"/>
      <color rgb="FF27F92C"/>
      <color rgb="FFCCFFFF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31"/>
  <sheetViews>
    <sheetView workbookViewId="0">
      <selection activeCell="E21" sqref="E21:I21"/>
    </sheetView>
  </sheetViews>
  <sheetFormatPr defaultRowHeight="12.75" x14ac:dyDescent="0.2"/>
  <sheetData>
    <row r="1" spans="1:14" ht="20.25" x14ac:dyDescent="0.3">
      <c r="A1" s="128" t="s">
        <v>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 x14ac:dyDescent="0.3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18.75" x14ac:dyDescent="0.3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8.75" x14ac:dyDescent="0.3">
      <c r="A4" s="129" t="s">
        <v>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0.25" x14ac:dyDescent="0.3">
      <c r="A14" s="121" t="s">
        <v>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1:14" ht="14.25" x14ac:dyDescent="0.2">
      <c r="A15" s="124" t="s">
        <v>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3.5" thickBo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7" thickBot="1" x14ac:dyDescent="0.45">
      <c r="A18" s="125" t="s">
        <v>202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 thickBo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6" customFormat="1" ht="19.5" thickBot="1" x14ac:dyDescent="0.35">
      <c r="A21" s="2"/>
      <c r="B21" s="3"/>
      <c r="C21" s="4"/>
      <c r="D21" s="3" t="s">
        <v>7</v>
      </c>
      <c r="E21" s="120" t="s">
        <v>217</v>
      </c>
      <c r="F21" s="120"/>
      <c r="G21" s="120"/>
      <c r="H21" s="120"/>
      <c r="I21" s="120"/>
      <c r="J21" s="3"/>
      <c r="K21" s="3"/>
      <c r="L21" s="3"/>
      <c r="M21" s="3"/>
      <c r="N21" s="5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8">
    <mergeCell ref="E21:I21"/>
    <mergeCell ref="A14:N14"/>
    <mergeCell ref="A15:N15"/>
    <mergeCell ref="A18:N18"/>
    <mergeCell ref="A1:N1"/>
    <mergeCell ref="A2:N2"/>
    <mergeCell ref="A3:N3"/>
    <mergeCell ref="A4:N4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tabSelected="1" zoomScale="75" zoomScaleNormal="75" workbookViewId="0">
      <pane xSplit="1" ySplit="1" topLeftCell="B2" activePane="bottomRight" state="frozen"/>
      <selection activeCell="I218" sqref="I218:L218"/>
      <selection pane="topRight" activeCell="I218" sqref="I218:L218"/>
      <selection pane="bottomLeft" activeCell="I218" sqref="I218:L218"/>
      <selection pane="bottomRight" activeCell="L12" sqref="L12"/>
    </sheetView>
  </sheetViews>
  <sheetFormatPr defaultRowHeight="12.75" x14ac:dyDescent="0.2"/>
  <cols>
    <col min="1" max="1" width="6.85546875" style="14" customWidth="1"/>
    <col min="2" max="2" width="11.42578125" style="15" customWidth="1"/>
    <col min="3" max="3" width="28" style="7" customWidth="1"/>
    <col min="4" max="4" width="20.42578125" style="81" customWidth="1"/>
    <col min="5" max="5" width="60.28515625" style="7" customWidth="1"/>
    <col min="6" max="6" width="14.5703125" style="12" customWidth="1"/>
    <col min="7" max="7" width="15.5703125" style="12" customWidth="1"/>
    <col min="8" max="8" width="16.42578125" style="12" customWidth="1"/>
    <col min="9" max="9" width="15.5703125" style="16" customWidth="1"/>
    <col min="10" max="16384" width="9.140625" style="12"/>
  </cols>
  <sheetData>
    <row r="1" spans="1:9" s="13" customFormat="1" ht="231" x14ac:dyDescent="0.2">
      <c r="A1" s="8" t="s">
        <v>12</v>
      </c>
      <c r="B1" s="8" t="s">
        <v>55</v>
      </c>
      <c r="C1" s="11" t="s">
        <v>3</v>
      </c>
      <c r="D1" s="11" t="s">
        <v>15</v>
      </c>
      <c r="E1" s="9" t="s">
        <v>13</v>
      </c>
      <c r="F1" s="10" t="s">
        <v>11</v>
      </c>
      <c r="G1" s="10" t="s">
        <v>9</v>
      </c>
      <c r="H1" s="10" t="s">
        <v>10</v>
      </c>
      <c r="I1" s="8" t="s">
        <v>14</v>
      </c>
    </row>
    <row r="2" spans="1:9" s="20" customFormat="1" ht="30" x14ac:dyDescent="0.2">
      <c r="A2" s="111">
        <v>1</v>
      </c>
      <c r="B2" s="33">
        <v>43108</v>
      </c>
      <c r="C2" s="35" t="s">
        <v>76</v>
      </c>
      <c r="D2" s="45" t="s">
        <v>78</v>
      </c>
      <c r="E2" s="35" t="s">
        <v>75</v>
      </c>
      <c r="F2" s="38">
        <v>375</v>
      </c>
      <c r="G2" s="92" t="s">
        <v>79</v>
      </c>
      <c r="H2" s="38">
        <v>375</v>
      </c>
      <c r="I2" s="102" t="s">
        <v>77</v>
      </c>
    </row>
    <row r="3" spans="1:9" s="20" customFormat="1" ht="30" x14ac:dyDescent="0.2">
      <c r="A3" s="111" t="s">
        <v>148</v>
      </c>
      <c r="B3" s="33">
        <v>43108</v>
      </c>
      <c r="C3" s="35" t="s">
        <v>76</v>
      </c>
      <c r="D3" s="45" t="s">
        <v>78</v>
      </c>
      <c r="E3" s="35" t="s">
        <v>75</v>
      </c>
      <c r="F3" s="38">
        <v>300</v>
      </c>
      <c r="G3" s="92" t="s">
        <v>79</v>
      </c>
      <c r="H3" s="38">
        <v>300</v>
      </c>
      <c r="I3" s="102" t="s">
        <v>77</v>
      </c>
    </row>
    <row r="4" spans="1:9" s="20" customFormat="1" ht="30" x14ac:dyDescent="0.2">
      <c r="A4" s="111" t="s">
        <v>149</v>
      </c>
      <c r="B4" s="33">
        <v>43108</v>
      </c>
      <c r="C4" s="35" t="s">
        <v>76</v>
      </c>
      <c r="D4" s="45" t="s">
        <v>78</v>
      </c>
      <c r="E4" s="35" t="s">
        <v>75</v>
      </c>
      <c r="F4" s="38">
        <v>300</v>
      </c>
      <c r="G4" s="92" t="s">
        <v>79</v>
      </c>
      <c r="H4" s="38">
        <v>300</v>
      </c>
      <c r="I4" s="102" t="s">
        <v>77</v>
      </c>
    </row>
    <row r="5" spans="1:9" s="20" customFormat="1" ht="15" x14ac:dyDescent="0.2">
      <c r="A5" s="32">
        <f>A2+1</f>
        <v>2</v>
      </c>
      <c r="B5" s="33">
        <v>43111</v>
      </c>
      <c r="C5" s="35" t="s">
        <v>200</v>
      </c>
      <c r="D5" s="45">
        <v>3814400986</v>
      </c>
      <c r="E5" s="93" t="s">
        <v>80</v>
      </c>
      <c r="F5" s="40"/>
      <c r="G5" s="40" t="s">
        <v>50</v>
      </c>
      <c r="H5" s="40"/>
      <c r="I5" s="94" t="s">
        <v>81</v>
      </c>
    </row>
    <row r="6" spans="1:9" s="20" customFormat="1" ht="30" x14ac:dyDescent="0.2">
      <c r="A6" s="32">
        <f t="shared" ref="A6:A19" si="0">A5+1</f>
        <v>3</v>
      </c>
      <c r="B6" s="23">
        <v>43111</v>
      </c>
      <c r="C6" s="44" t="s">
        <v>39</v>
      </c>
      <c r="D6" s="45" t="s">
        <v>40</v>
      </c>
      <c r="E6" s="44" t="s">
        <v>82</v>
      </c>
      <c r="F6" s="22">
        <v>20000</v>
      </c>
      <c r="G6" s="22">
        <v>2000</v>
      </c>
      <c r="H6" s="38">
        <v>22000</v>
      </c>
      <c r="I6" s="95" t="s">
        <v>83</v>
      </c>
    </row>
    <row r="7" spans="1:9" s="20" customFormat="1" ht="15" x14ac:dyDescent="0.2">
      <c r="A7" s="32">
        <f t="shared" si="0"/>
        <v>4</v>
      </c>
      <c r="B7" s="33">
        <v>43111</v>
      </c>
      <c r="C7" s="35" t="s">
        <v>39</v>
      </c>
      <c r="D7" s="45" t="s">
        <v>40</v>
      </c>
      <c r="E7" s="35" t="s">
        <v>84</v>
      </c>
      <c r="F7" s="38">
        <v>200</v>
      </c>
      <c r="G7" s="38">
        <v>20</v>
      </c>
      <c r="H7" s="96">
        <v>220</v>
      </c>
      <c r="I7" s="94" t="s">
        <v>85</v>
      </c>
    </row>
    <row r="8" spans="1:9" s="17" customFormat="1" ht="30" x14ac:dyDescent="0.2">
      <c r="A8" s="103">
        <f t="shared" si="0"/>
        <v>5</v>
      </c>
      <c r="B8" s="33">
        <v>43111</v>
      </c>
      <c r="C8" s="35" t="s">
        <v>53</v>
      </c>
      <c r="D8" s="45" t="s">
        <v>54</v>
      </c>
      <c r="E8" s="35" t="s">
        <v>86</v>
      </c>
      <c r="F8" s="38"/>
      <c r="G8" s="38"/>
      <c r="H8" s="38"/>
      <c r="I8" s="94" t="s">
        <v>87</v>
      </c>
    </row>
    <row r="9" spans="1:9" s="17" customFormat="1" ht="30" x14ac:dyDescent="0.2">
      <c r="A9" s="103" t="s">
        <v>150</v>
      </c>
      <c r="B9" s="33">
        <v>43111</v>
      </c>
      <c r="C9" s="35" t="s">
        <v>53</v>
      </c>
      <c r="D9" s="45" t="s">
        <v>54</v>
      </c>
      <c r="E9" s="35" t="s">
        <v>86</v>
      </c>
      <c r="F9" s="38"/>
      <c r="G9" s="38"/>
      <c r="H9" s="38"/>
      <c r="I9" s="94" t="s">
        <v>87</v>
      </c>
    </row>
    <row r="10" spans="1:9" s="17" customFormat="1" ht="30" x14ac:dyDescent="0.2">
      <c r="A10" s="103" t="s">
        <v>151</v>
      </c>
      <c r="B10" s="33">
        <v>43111</v>
      </c>
      <c r="C10" s="35" t="s">
        <v>53</v>
      </c>
      <c r="D10" s="45" t="s">
        <v>54</v>
      </c>
      <c r="E10" s="35" t="s">
        <v>86</v>
      </c>
      <c r="F10" s="38"/>
      <c r="G10" s="38"/>
      <c r="H10" s="38"/>
      <c r="I10" s="94" t="s">
        <v>87</v>
      </c>
    </row>
    <row r="11" spans="1:9" s="17" customFormat="1" ht="30" x14ac:dyDescent="0.2">
      <c r="A11" s="103" t="s">
        <v>152</v>
      </c>
      <c r="B11" s="33">
        <v>43111</v>
      </c>
      <c r="C11" s="35" t="s">
        <v>53</v>
      </c>
      <c r="D11" s="45" t="s">
        <v>54</v>
      </c>
      <c r="E11" s="35" t="s">
        <v>86</v>
      </c>
      <c r="F11" s="38"/>
      <c r="G11" s="38"/>
      <c r="H11" s="38"/>
      <c r="I11" s="94" t="s">
        <v>87</v>
      </c>
    </row>
    <row r="12" spans="1:9" s="17" customFormat="1" ht="30" x14ac:dyDescent="0.2">
      <c r="A12" s="103" t="s">
        <v>153</v>
      </c>
      <c r="B12" s="33">
        <v>43111</v>
      </c>
      <c r="C12" s="35" t="s">
        <v>53</v>
      </c>
      <c r="D12" s="45" t="s">
        <v>54</v>
      </c>
      <c r="E12" s="35" t="s">
        <v>86</v>
      </c>
      <c r="F12" s="38"/>
      <c r="G12" s="38"/>
      <c r="H12" s="38"/>
      <c r="I12" s="94" t="s">
        <v>87</v>
      </c>
    </row>
    <row r="13" spans="1:9" s="17" customFormat="1" ht="30" x14ac:dyDescent="0.2">
      <c r="A13" s="103" t="s">
        <v>154</v>
      </c>
      <c r="B13" s="33">
        <v>43111</v>
      </c>
      <c r="C13" s="35" t="s">
        <v>53</v>
      </c>
      <c r="D13" s="45" t="s">
        <v>54</v>
      </c>
      <c r="E13" s="35" t="s">
        <v>86</v>
      </c>
      <c r="F13" s="38"/>
      <c r="G13" s="38"/>
      <c r="H13" s="38"/>
      <c r="I13" s="94" t="s">
        <v>87</v>
      </c>
    </row>
    <row r="14" spans="1:9" s="17" customFormat="1" ht="30" x14ac:dyDescent="0.2">
      <c r="A14" s="103" t="s">
        <v>155</v>
      </c>
      <c r="B14" s="33">
        <v>43111</v>
      </c>
      <c r="C14" s="35" t="s">
        <v>53</v>
      </c>
      <c r="D14" s="45" t="s">
        <v>54</v>
      </c>
      <c r="E14" s="35" t="s">
        <v>86</v>
      </c>
      <c r="F14" s="38"/>
      <c r="G14" s="38"/>
      <c r="H14" s="38"/>
      <c r="I14" s="94" t="s">
        <v>87</v>
      </c>
    </row>
    <row r="15" spans="1:9" s="17" customFormat="1" ht="30" x14ac:dyDescent="0.2">
      <c r="A15" s="103" t="s">
        <v>156</v>
      </c>
      <c r="B15" s="33">
        <v>43111</v>
      </c>
      <c r="C15" s="35" t="s">
        <v>53</v>
      </c>
      <c r="D15" s="45" t="s">
        <v>54</v>
      </c>
      <c r="E15" s="35" t="s">
        <v>86</v>
      </c>
      <c r="F15" s="38"/>
      <c r="G15" s="38"/>
      <c r="H15" s="38"/>
      <c r="I15" s="94" t="s">
        <v>87</v>
      </c>
    </row>
    <row r="16" spans="1:9" s="17" customFormat="1" ht="30" x14ac:dyDescent="0.2">
      <c r="A16" s="103" t="s">
        <v>157</v>
      </c>
      <c r="B16" s="33">
        <v>43111</v>
      </c>
      <c r="C16" s="35" t="s">
        <v>53</v>
      </c>
      <c r="D16" s="45" t="s">
        <v>54</v>
      </c>
      <c r="E16" s="35" t="s">
        <v>86</v>
      </c>
      <c r="F16" s="38"/>
      <c r="G16" s="38"/>
      <c r="H16" s="38"/>
      <c r="I16" s="94" t="s">
        <v>87</v>
      </c>
    </row>
    <row r="17" spans="1:9" s="17" customFormat="1" ht="30" x14ac:dyDescent="0.2">
      <c r="A17" s="103" t="s">
        <v>158</v>
      </c>
      <c r="B17" s="33">
        <v>43111</v>
      </c>
      <c r="C17" s="35" t="s">
        <v>53</v>
      </c>
      <c r="D17" s="45" t="s">
        <v>54</v>
      </c>
      <c r="E17" s="35" t="s">
        <v>86</v>
      </c>
      <c r="F17" s="38"/>
      <c r="G17" s="38"/>
      <c r="H17" s="38"/>
      <c r="I17" s="94" t="s">
        <v>87</v>
      </c>
    </row>
    <row r="18" spans="1:9" s="20" customFormat="1" ht="15" x14ac:dyDescent="0.2">
      <c r="A18" s="32">
        <f>A8+1</f>
        <v>6</v>
      </c>
      <c r="B18" s="33">
        <v>43118</v>
      </c>
      <c r="C18" s="44" t="s">
        <v>53</v>
      </c>
      <c r="D18" s="45" t="s">
        <v>54</v>
      </c>
      <c r="E18" s="44" t="s">
        <v>88</v>
      </c>
      <c r="F18" s="22">
        <v>550</v>
      </c>
      <c r="G18" s="22">
        <v>121</v>
      </c>
      <c r="H18" s="22">
        <v>671</v>
      </c>
      <c r="I18" s="95" t="s">
        <v>89</v>
      </c>
    </row>
    <row r="19" spans="1:9" s="20" customFormat="1" ht="39" customHeight="1" x14ac:dyDescent="0.2">
      <c r="A19" s="32">
        <f t="shared" si="0"/>
        <v>7</v>
      </c>
      <c r="B19" s="23">
        <v>43123</v>
      </c>
      <c r="C19" s="35" t="s">
        <v>39</v>
      </c>
      <c r="D19" s="45" t="s">
        <v>40</v>
      </c>
      <c r="E19" s="44" t="s">
        <v>90</v>
      </c>
      <c r="F19" s="22">
        <v>864</v>
      </c>
      <c r="G19" s="22">
        <v>96</v>
      </c>
      <c r="H19" s="22">
        <v>960</v>
      </c>
      <c r="I19" s="95" t="s">
        <v>91</v>
      </c>
    </row>
    <row r="20" spans="1:9" s="20" customFormat="1" ht="15" x14ac:dyDescent="0.2">
      <c r="A20" s="32">
        <f>A19+1</f>
        <v>8</v>
      </c>
      <c r="B20" s="33">
        <v>43123</v>
      </c>
      <c r="C20" s="35" t="s">
        <v>39</v>
      </c>
      <c r="D20" s="45" t="s">
        <v>40</v>
      </c>
      <c r="E20" s="44" t="s">
        <v>92</v>
      </c>
      <c r="F20" s="38">
        <v>702</v>
      </c>
      <c r="G20" s="38">
        <v>78</v>
      </c>
      <c r="H20" s="38">
        <v>780</v>
      </c>
      <c r="I20" s="95" t="s">
        <v>93</v>
      </c>
    </row>
    <row r="21" spans="1:9" s="24" customFormat="1" ht="30" x14ac:dyDescent="0.2">
      <c r="A21" s="80">
        <f>A20+1</f>
        <v>9</v>
      </c>
      <c r="B21" s="23">
        <v>43125</v>
      </c>
      <c r="C21" s="35" t="s">
        <v>39</v>
      </c>
      <c r="D21" s="45" t="s">
        <v>40</v>
      </c>
      <c r="E21" s="44" t="s">
        <v>94</v>
      </c>
      <c r="F21" s="22">
        <v>163.63999999999999</v>
      </c>
      <c r="G21" s="22">
        <v>16.36</v>
      </c>
      <c r="H21" s="22">
        <v>180</v>
      </c>
      <c r="I21" s="95" t="s">
        <v>95</v>
      </c>
    </row>
    <row r="22" spans="1:9" s="24" customFormat="1" ht="30" x14ac:dyDescent="0.2">
      <c r="A22" s="80">
        <f>A21+1</f>
        <v>10</v>
      </c>
      <c r="B22" s="23">
        <v>43136</v>
      </c>
      <c r="C22" s="44" t="s">
        <v>96</v>
      </c>
      <c r="D22" s="45" t="s">
        <v>97</v>
      </c>
      <c r="E22" s="44" t="s">
        <v>98</v>
      </c>
      <c r="F22" s="22">
        <v>1175</v>
      </c>
      <c r="G22" s="22">
        <v>258.5</v>
      </c>
      <c r="H22" s="22">
        <f>F22+G22</f>
        <v>1433.5</v>
      </c>
      <c r="I22" s="97" t="s">
        <v>99</v>
      </c>
    </row>
    <row r="23" spans="1:9" s="24" customFormat="1" ht="15" x14ac:dyDescent="0.2">
      <c r="A23" s="80">
        <f>A22+1</f>
        <v>11</v>
      </c>
      <c r="B23" s="23">
        <v>43137</v>
      </c>
      <c r="C23" s="44" t="s">
        <v>51</v>
      </c>
      <c r="D23" s="45" t="s">
        <v>52</v>
      </c>
      <c r="E23" s="44" t="s">
        <v>100</v>
      </c>
      <c r="F23" s="22">
        <v>59</v>
      </c>
      <c r="G23" s="22">
        <v>12.98</v>
      </c>
      <c r="H23" s="22">
        <v>71.98</v>
      </c>
      <c r="I23" s="95" t="s">
        <v>112</v>
      </c>
    </row>
    <row r="24" spans="1:9" s="24" customFormat="1" ht="15" x14ac:dyDescent="0.2">
      <c r="A24" s="80">
        <v>12</v>
      </c>
      <c r="B24" s="23">
        <v>43137</v>
      </c>
      <c r="C24" s="44" t="s">
        <v>51</v>
      </c>
      <c r="D24" s="45" t="s">
        <v>52</v>
      </c>
      <c r="E24" s="44" t="s">
        <v>101</v>
      </c>
      <c r="F24" s="22">
        <v>59</v>
      </c>
      <c r="G24" s="22">
        <v>12.98</v>
      </c>
      <c r="H24" s="22">
        <v>71.98</v>
      </c>
      <c r="I24" s="95" t="s">
        <v>113</v>
      </c>
    </row>
    <row r="25" spans="1:9" s="24" customFormat="1" ht="41.25" customHeight="1" x14ac:dyDescent="0.2">
      <c r="A25" s="80">
        <f t="shared" ref="A25:A57" si="1">A24+1</f>
        <v>13</v>
      </c>
      <c r="B25" s="23">
        <v>43139</v>
      </c>
      <c r="C25" s="44" t="s">
        <v>47</v>
      </c>
      <c r="D25" s="45" t="s">
        <v>48</v>
      </c>
      <c r="E25" s="21" t="s">
        <v>103</v>
      </c>
      <c r="F25" s="22">
        <v>5.23</v>
      </c>
      <c r="G25" s="22"/>
      <c r="H25" s="22">
        <v>5.23</v>
      </c>
      <c r="I25" s="95" t="s">
        <v>49</v>
      </c>
    </row>
    <row r="26" spans="1:9" s="24" customFormat="1" ht="15" x14ac:dyDescent="0.2">
      <c r="A26" s="80">
        <f>A25+1</f>
        <v>14</v>
      </c>
      <c r="B26" s="23">
        <v>43139</v>
      </c>
      <c r="C26" s="44" t="s">
        <v>47</v>
      </c>
      <c r="D26" s="45" t="s">
        <v>48</v>
      </c>
      <c r="E26" s="21" t="s">
        <v>102</v>
      </c>
      <c r="F26" s="46">
        <v>21.22</v>
      </c>
      <c r="G26" s="83"/>
      <c r="H26" s="46">
        <f>F26+G26</f>
        <v>21.22</v>
      </c>
      <c r="I26" s="95" t="s">
        <v>49</v>
      </c>
    </row>
    <row r="27" spans="1:9" s="24" customFormat="1" ht="42.75" customHeight="1" x14ac:dyDescent="0.2">
      <c r="A27" s="80">
        <f t="shared" si="1"/>
        <v>15</v>
      </c>
      <c r="B27" s="23">
        <v>43139</v>
      </c>
      <c r="C27" s="44" t="s">
        <v>47</v>
      </c>
      <c r="D27" s="45" t="s">
        <v>48</v>
      </c>
      <c r="E27" s="21" t="s">
        <v>104</v>
      </c>
      <c r="F27" s="22">
        <v>156.63999999999999</v>
      </c>
      <c r="G27" s="82"/>
      <c r="H27" s="22">
        <v>156.63999999999999</v>
      </c>
      <c r="I27" s="95" t="s">
        <v>49</v>
      </c>
    </row>
    <row r="28" spans="1:9" s="24" customFormat="1" ht="15" x14ac:dyDescent="0.2">
      <c r="A28" s="80">
        <f t="shared" si="1"/>
        <v>16</v>
      </c>
      <c r="B28" s="23">
        <v>43144</v>
      </c>
      <c r="C28" s="44" t="s">
        <v>51</v>
      </c>
      <c r="D28" s="45" t="s">
        <v>52</v>
      </c>
      <c r="E28" s="44" t="s">
        <v>105</v>
      </c>
      <c r="F28" s="47"/>
      <c r="G28" s="46"/>
      <c r="H28" s="46"/>
      <c r="I28" s="95" t="s">
        <v>139</v>
      </c>
    </row>
    <row r="29" spans="1:9" s="84" customFormat="1" ht="53.25" customHeight="1" x14ac:dyDescent="0.2">
      <c r="A29" s="80">
        <f t="shared" si="1"/>
        <v>17</v>
      </c>
      <c r="B29" s="23">
        <v>43144</v>
      </c>
      <c r="C29" s="44" t="s">
        <v>51</v>
      </c>
      <c r="D29" s="45" t="s">
        <v>52</v>
      </c>
      <c r="E29" s="35" t="s">
        <v>106</v>
      </c>
      <c r="F29" s="46">
        <v>3000</v>
      </c>
      <c r="G29" s="46"/>
      <c r="H29" s="98"/>
      <c r="I29" s="130" t="s">
        <v>107</v>
      </c>
    </row>
    <row r="30" spans="1:9" s="84" customFormat="1" ht="29.25" customHeight="1" x14ac:dyDescent="0.2">
      <c r="A30" s="80">
        <f t="shared" si="1"/>
        <v>18</v>
      </c>
      <c r="B30" s="23">
        <v>43144</v>
      </c>
      <c r="C30" s="44" t="s">
        <v>108</v>
      </c>
      <c r="D30" s="45" t="s">
        <v>111</v>
      </c>
      <c r="E30" s="44" t="s">
        <v>109</v>
      </c>
      <c r="F30" s="46">
        <v>492</v>
      </c>
      <c r="G30" s="46"/>
      <c r="H30" s="98"/>
      <c r="I30" s="95" t="s">
        <v>110</v>
      </c>
    </row>
    <row r="31" spans="1:9" s="84" customFormat="1" ht="29.25" customHeight="1" x14ac:dyDescent="0.2">
      <c r="A31" s="99">
        <f t="shared" si="1"/>
        <v>19</v>
      </c>
      <c r="B31" s="23">
        <v>43145</v>
      </c>
      <c r="C31" s="44" t="s">
        <v>114</v>
      </c>
      <c r="D31" s="45" t="s">
        <v>127</v>
      </c>
      <c r="E31" s="44" t="s">
        <v>115</v>
      </c>
      <c r="F31" s="22">
        <v>1377.05</v>
      </c>
      <c r="G31" s="22">
        <f>F31*22%</f>
        <v>302.95099999999996</v>
      </c>
      <c r="H31" s="22">
        <v>1680</v>
      </c>
      <c r="I31" s="95" t="s">
        <v>116</v>
      </c>
    </row>
    <row r="32" spans="1:9" s="84" customFormat="1" ht="29.25" customHeight="1" x14ac:dyDescent="0.2">
      <c r="A32" s="99" t="s">
        <v>117</v>
      </c>
      <c r="B32" s="23">
        <v>43145</v>
      </c>
      <c r="C32" s="44" t="s">
        <v>114</v>
      </c>
      <c r="D32" s="45" t="s">
        <v>127</v>
      </c>
      <c r="E32" s="44" t="s">
        <v>115</v>
      </c>
      <c r="F32" s="22"/>
      <c r="G32" s="22"/>
      <c r="H32" s="22"/>
      <c r="I32" s="95" t="s">
        <v>116</v>
      </c>
    </row>
    <row r="33" spans="1:9" s="84" customFormat="1" ht="29.25" customHeight="1" x14ac:dyDescent="0.2">
      <c r="A33" s="99" t="s">
        <v>118</v>
      </c>
      <c r="B33" s="23">
        <v>43145</v>
      </c>
      <c r="C33" s="44" t="s">
        <v>114</v>
      </c>
      <c r="D33" s="45" t="s">
        <v>127</v>
      </c>
      <c r="E33" s="44" t="s">
        <v>115</v>
      </c>
      <c r="F33" s="22"/>
      <c r="G33" s="22"/>
      <c r="H33" s="22"/>
      <c r="I33" s="95" t="s">
        <v>116</v>
      </c>
    </row>
    <row r="34" spans="1:9" s="84" customFormat="1" ht="29.25" customHeight="1" x14ac:dyDescent="0.2">
      <c r="A34" s="99" t="s">
        <v>119</v>
      </c>
      <c r="B34" s="23">
        <v>43145</v>
      </c>
      <c r="C34" s="44" t="s">
        <v>114</v>
      </c>
      <c r="D34" s="45" t="s">
        <v>127</v>
      </c>
      <c r="E34" s="44" t="s">
        <v>115</v>
      </c>
      <c r="F34" s="22"/>
      <c r="G34" s="22"/>
      <c r="H34" s="22"/>
      <c r="I34" s="95" t="s">
        <v>116</v>
      </c>
    </row>
    <row r="35" spans="1:9" s="84" customFormat="1" ht="29.25" customHeight="1" x14ac:dyDescent="0.2">
      <c r="A35" s="99" t="s">
        <v>120</v>
      </c>
      <c r="B35" s="23">
        <v>43145</v>
      </c>
      <c r="C35" s="44" t="s">
        <v>114</v>
      </c>
      <c r="D35" s="45" t="s">
        <v>127</v>
      </c>
      <c r="E35" s="44" t="s">
        <v>115</v>
      </c>
      <c r="F35" s="22"/>
      <c r="G35" s="22"/>
      <c r="H35" s="22"/>
      <c r="I35" s="95" t="s">
        <v>116</v>
      </c>
    </row>
    <row r="36" spans="1:9" s="84" customFormat="1" ht="29.25" customHeight="1" x14ac:dyDescent="0.2">
      <c r="A36" s="99" t="s">
        <v>121</v>
      </c>
      <c r="B36" s="23">
        <v>43145</v>
      </c>
      <c r="C36" s="44" t="s">
        <v>114</v>
      </c>
      <c r="D36" s="45" t="s">
        <v>127</v>
      </c>
      <c r="E36" s="44" t="s">
        <v>115</v>
      </c>
      <c r="F36" s="22"/>
      <c r="G36" s="22"/>
      <c r="H36" s="22"/>
      <c r="I36" s="95" t="s">
        <v>116</v>
      </c>
    </row>
    <row r="37" spans="1:9" s="84" customFormat="1" ht="29.25" customHeight="1" x14ac:dyDescent="0.2">
      <c r="A37" s="99" t="s">
        <v>122</v>
      </c>
      <c r="B37" s="23">
        <v>43145</v>
      </c>
      <c r="C37" s="44" t="s">
        <v>114</v>
      </c>
      <c r="D37" s="45" t="s">
        <v>127</v>
      </c>
      <c r="E37" s="44" t="s">
        <v>115</v>
      </c>
      <c r="F37" s="22"/>
      <c r="G37" s="22"/>
      <c r="H37" s="22"/>
      <c r="I37" s="95" t="s">
        <v>116</v>
      </c>
    </row>
    <row r="38" spans="1:9" s="84" customFormat="1" ht="29.25" customHeight="1" x14ac:dyDescent="0.2">
      <c r="A38" s="99" t="s">
        <v>123</v>
      </c>
      <c r="B38" s="23">
        <v>43145</v>
      </c>
      <c r="C38" s="44" t="s">
        <v>114</v>
      </c>
      <c r="D38" s="45" t="s">
        <v>127</v>
      </c>
      <c r="E38" s="44" t="s">
        <v>115</v>
      </c>
      <c r="F38" s="22"/>
      <c r="G38" s="22"/>
      <c r="H38" s="22"/>
      <c r="I38" s="95" t="s">
        <v>116</v>
      </c>
    </row>
    <row r="39" spans="1:9" s="84" customFormat="1" ht="29.25" customHeight="1" x14ac:dyDescent="0.2">
      <c r="A39" s="99" t="s">
        <v>124</v>
      </c>
      <c r="B39" s="23">
        <v>43145</v>
      </c>
      <c r="C39" s="44" t="s">
        <v>114</v>
      </c>
      <c r="D39" s="45" t="s">
        <v>127</v>
      </c>
      <c r="E39" s="44" t="s">
        <v>115</v>
      </c>
      <c r="F39" s="22"/>
      <c r="G39" s="22"/>
      <c r="H39" s="22"/>
      <c r="I39" s="95" t="s">
        <v>116</v>
      </c>
    </row>
    <row r="40" spans="1:9" s="84" customFormat="1" ht="29.25" customHeight="1" x14ac:dyDescent="0.2">
      <c r="A40" s="99" t="s">
        <v>125</v>
      </c>
      <c r="B40" s="23">
        <v>43145</v>
      </c>
      <c r="C40" s="44" t="s">
        <v>114</v>
      </c>
      <c r="D40" s="45" t="s">
        <v>127</v>
      </c>
      <c r="E40" s="44" t="s">
        <v>115</v>
      </c>
      <c r="F40" s="22"/>
      <c r="G40" s="22"/>
      <c r="H40" s="22"/>
      <c r="I40" s="95" t="s">
        <v>116</v>
      </c>
    </row>
    <row r="41" spans="1:9" s="84" customFormat="1" ht="29.25" customHeight="1" x14ac:dyDescent="0.2">
      <c r="A41" s="99" t="s">
        <v>126</v>
      </c>
      <c r="B41" s="23">
        <v>43145</v>
      </c>
      <c r="C41" s="44" t="s">
        <v>114</v>
      </c>
      <c r="D41" s="45" t="s">
        <v>127</v>
      </c>
      <c r="E41" s="44" t="s">
        <v>115</v>
      </c>
      <c r="F41" s="22"/>
      <c r="G41" s="22"/>
      <c r="H41" s="22"/>
      <c r="I41" s="95" t="s">
        <v>116</v>
      </c>
    </row>
    <row r="42" spans="1:9" s="84" customFormat="1" ht="15" x14ac:dyDescent="0.2">
      <c r="A42" s="100">
        <f>A31+1</f>
        <v>20</v>
      </c>
      <c r="B42" s="23">
        <v>43150</v>
      </c>
      <c r="C42" s="44" t="s">
        <v>128</v>
      </c>
      <c r="D42" s="45" t="s">
        <v>138</v>
      </c>
      <c r="E42" s="44" t="s">
        <v>129</v>
      </c>
      <c r="F42" s="46">
        <v>536.04999999999995</v>
      </c>
      <c r="G42" s="46">
        <v>112.16</v>
      </c>
      <c r="H42" s="46">
        <v>648.21</v>
      </c>
      <c r="I42" s="95" t="s">
        <v>130</v>
      </c>
    </row>
    <row r="43" spans="1:9" s="84" customFormat="1" ht="15" x14ac:dyDescent="0.2">
      <c r="A43" s="100" t="s">
        <v>131</v>
      </c>
      <c r="B43" s="23">
        <v>43150</v>
      </c>
      <c r="C43" s="44" t="s">
        <v>128</v>
      </c>
      <c r="D43" s="45">
        <v>2878590989</v>
      </c>
      <c r="E43" s="44" t="s">
        <v>129</v>
      </c>
      <c r="F43" s="46">
        <v>37.6</v>
      </c>
      <c r="G43" s="46">
        <v>4.5999999999999996</v>
      </c>
      <c r="H43" s="46">
        <v>42.2</v>
      </c>
      <c r="I43" s="95" t="s">
        <v>130</v>
      </c>
    </row>
    <row r="44" spans="1:9" s="84" customFormat="1" ht="15" x14ac:dyDescent="0.2">
      <c r="A44" s="100" t="s">
        <v>132</v>
      </c>
      <c r="B44" s="23">
        <v>43150</v>
      </c>
      <c r="C44" s="44" t="s">
        <v>128</v>
      </c>
      <c r="D44" s="45">
        <v>2878590989</v>
      </c>
      <c r="E44" s="44" t="s">
        <v>129</v>
      </c>
      <c r="F44" s="46">
        <v>199.3</v>
      </c>
      <c r="G44" s="46">
        <v>42.95</v>
      </c>
      <c r="H44" s="46">
        <v>242.25</v>
      </c>
      <c r="I44" s="95" t="s">
        <v>130</v>
      </c>
    </row>
    <row r="45" spans="1:9" s="84" customFormat="1" ht="15" x14ac:dyDescent="0.2">
      <c r="A45" s="100" t="s">
        <v>133</v>
      </c>
      <c r="B45" s="23">
        <v>43150</v>
      </c>
      <c r="C45" s="44" t="s">
        <v>128</v>
      </c>
      <c r="D45" s="45" t="s">
        <v>138</v>
      </c>
      <c r="E45" s="44" t="s">
        <v>129</v>
      </c>
      <c r="F45" s="46">
        <v>50</v>
      </c>
      <c r="G45" s="46">
        <v>10.57</v>
      </c>
      <c r="H45" s="46">
        <v>60.57</v>
      </c>
      <c r="I45" s="95" t="s">
        <v>130</v>
      </c>
    </row>
    <row r="46" spans="1:9" s="84" customFormat="1" ht="15" x14ac:dyDescent="0.2">
      <c r="A46" s="100" t="s">
        <v>134</v>
      </c>
      <c r="B46" s="23">
        <v>43150</v>
      </c>
      <c r="C46" s="44" t="s">
        <v>128</v>
      </c>
      <c r="D46" s="45">
        <v>2878590989</v>
      </c>
      <c r="E46" s="44" t="s">
        <v>129</v>
      </c>
      <c r="F46" s="46">
        <v>83.25</v>
      </c>
      <c r="G46" s="46">
        <v>18.350000000000001</v>
      </c>
      <c r="H46" s="46">
        <v>101.6</v>
      </c>
      <c r="I46" s="95" t="s">
        <v>130</v>
      </c>
    </row>
    <row r="47" spans="1:9" s="84" customFormat="1" ht="15" x14ac:dyDescent="0.2">
      <c r="A47" s="100" t="s">
        <v>135</v>
      </c>
      <c r="B47" s="23">
        <v>43150</v>
      </c>
      <c r="C47" s="44" t="s">
        <v>128</v>
      </c>
      <c r="D47" s="45">
        <v>2878590989</v>
      </c>
      <c r="E47" s="44" t="s">
        <v>129</v>
      </c>
      <c r="F47" s="46">
        <v>43.9</v>
      </c>
      <c r="G47" s="46">
        <v>9.6999999999999993</v>
      </c>
      <c r="H47" s="46">
        <v>53.6</v>
      </c>
      <c r="I47" s="95" t="s">
        <v>130</v>
      </c>
    </row>
    <row r="48" spans="1:9" s="84" customFormat="1" ht="15" x14ac:dyDescent="0.2">
      <c r="A48" s="100" t="s">
        <v>136</v>
      </c>
      <c r="B48" s="23">
        <v>43150</v>
      </c>
      <c r="C48" s="44" t="s">
        <v>128</v>
      </c>
      <c r="D48" s="45">
        <v>2878590989</v>
      </c>
      <c r="E48" s="44" t="s">
        <v>129</v>
      </c>
      <c r="F48" s="46">
        <v>47</v>
      </c>
      <c r="G48" s="46">
        <v>9.44</v>
      </c>
      <c r="H48" s="46">
        <v>56.44</v>
      </c>
      <c r="I48" s="95" t="s">
        <v>130</v>
      </c>
    </row>
    <row r="49" spans="1:9" s="84" customFormat="1" ht="15" x14ac:dyDescent="0.2">
      <c r="A49" s="100" t="s">
        <v>137</v>
      </c>
      <c r="B49" s="23">
        <v>43150</v>
      </c>
      <c r="C49" s="44" t="s">
        <v>128</v>
      </c>
      <c r="D49" s="45">
        <v>2878590989</v>
      </c>
      <c r="E49" s="44" t="s">
        <v>129</v>
      </c>
      <c r="F49" s="46">
        <v>75</v>
      </c>
      <c r="G49" s="46">
        <v>16.55</v>
      </c>
      <c r="H49" s="46">
        <v>91.55</v>
      </c>
      <c r="I49" s="95" t="s">
        <v>130</v>
      </c>
    </row>
    <row r="50" spans="1:9" s="84" customFormat="1" ht="15" x14ac:dyDescent="0.2">
      <c r="A50" s="80">
        <f>A42+1</f>
        <v>21</v>
      </c>
      <c r="B50" s="23">
        <v>43153</v>
      </c>
      <c r="C50" s="44" t="s">
        <v>51</v>
      </c>
      <c r="D50" s="45" t="s">
        <v>52</v>
      </c>
      <c r="E50" s="44" t="s">
        <v>140</v>
      </c>
      <c r="F50" s="22">
        <v>390</v>
      </c>
      <c r="G50" s="46">
        <v>85.8</v>
      </c>
      <c r="H50" s="22">
        <v>475.8</v>
      </c>
      <c r="I50" s="95" t="s">
        <v>141</v>
      </c>
    </row>
    <row r="51" spans="1:9" s="24" customFormat="1" ht="15" x14ac:dyDescent="0.2">
      <c r="A51" s="80">
        <f t="shared" si="1"/>
        <v>22</v>
      </c>
      <c r="B51" s="23">
        <v>43157</v>
      </c>
      <c r="C51" s="44" t="s">
        <v>51</v>
      </c>
      <c r="D51" s="45" t="s">
        <v>52</v>
      </c>
      <c r="E51" s="44" t="s">
        <v>142</v>
      </c>
      <c r="F51" s="22">
        <v>273</v>
      </c>
      <c r="G51" s="46">
        <v>60.06</v>
      </c>
      <c r="H51" s="21">
        <v>273</v>
      </c>
      <c r="I51" s="95" t="s">
        <v>145</v>
      </c>
    </row>
    <row r="52" spans="1:9" s="84" customFormat="1" ht="15" x14ac:dyDescent="0.2">
      <c r="A52" s="80">
        <f t="shared" si="1"/>
        <v>23</v>
      </c>
      <c r="B52" s="23">
        <v>43157</v>
      </c>
      <c r="C52" s="44" t="s">
        <v>51</v>
      </c>
      <c r="D52" s="45" t="s">
        <v>52</v>
      </c>
      <c r="E52" s="44" t="s">
        <v>143</v>
      </c>
      <c r="F52" s="22">
        <v>32.14</v>
      </c>
      <c r="G52" s="22">
        <v>7.07</v>
      </c>
      <c r="H52" s="46">
        <v>39.21</v>
      </c>
      <c r="I52" s="95" t="s">
        <v>146</v>
      </c>
    </row>
    <row r="53" spans="1:9" s="84" customFormat="1" ht="15" x14ac:dyDescent="0.2">
      <c r="A53" s="80">
        <f t="shared" si="1"/>
        <v>24</v>
      </c>
      <c r="B53" s="23">
        <v>43157</v>
      </c>
      <c r="C53" s="44" t="s">
        <v>51</v>
      </c>
      <c r="D53" s="45" t="s">
        <v>52</v>
      </c>
      <c r="E53" s="44" t="s">
        <v>144</v>
      </c>
      <c r="F53" s="46">
        <v>73.099999999999994</v>
      </c>
      <c r="G53" s="22">
        <v>16.079999999999998</v>
      </c>
      <c r="H53" s="22">
        <v>89.18</v>
      </c>
      <c r="I53" s="95" t="s">
        <v>147</v>
      </c>
    </row>
    <row r="54" spans="1:9" s="24" customFormat="1" ht="25.5" x14ac:dyDescent="0.2">
      <c r="A54" s="80">
        <f t="shared" si="1"/>
        <v>25</v>
      </c>
      <c r="B54" s="23">
        <v>43157</v>
      </c>
      <c r="C54" s="44" t="s">
        <v>184</v>
      </c>
      <c r="D54" s="107" t="s">
        <v>186</v>
      </c>
      <c r="E54" s="44" t="s">
        <v>183</v>
      </c>
      <c r="F54" s="22">
        <v>58.18</v>
      </c>
      <c r="G54" s="22">
        <v>5.82</v>
      </c>
      <c r="H54" s="22">
        <v>64</v>
      </c>
      <c r="I54" s="95" t="s">
        <v>185</v>
      </c>
    </row>
    <row r="55" spans="1:9" s="24" customFormat="1" ht="61.5" customHeight="1" x14ac:dyDescent="0.2">
      <c r="A55" s="80">
        <f>A54+1</f>
        <v>26</v>
      </c>
      <c r="B55" s="23">
        <v>43157</v>
      </c>
      <c r="C55" s="44" t="s">
        <v>159</v>
      </c>
      <c r="D55" s="45" t="s">
        <v>187</v>
      </c>
      <c r="E55" s="44" t="s">
        <v>160</v>
      </c>
      <c r="F55" s="22">
        <v>198.5</v>
      </c>
      <c r="G55" s="22" t="s">
        <v>79</v>
      </c>
      <c r="H55" s="22">
        <v>198.5</v>
      </c>
      <c r="I55" s="95" t="s">
        <v>77</v>
      </c>
    </row>
    <row r="56" spans="1:9" s="24" customFormat="1" ht="15" x14ac:dyDescent="0.2">
      <c r="A56" s="80">
        <f>A55+1</f>
        <v>27</v>
      </c>
      <c r="B56" s="23">
        <v>43157</v>
      </c>
      <c r="C56" s="44" t="s">
        <v>161</v>
      </c>
      <c r="D56" s="45" t="s">
        <v>188</v>
      </c>
      <c r="E56" s="104" t="s">
        <v>162</v>
      </c>
      <c r="F56" s="46">
        <v>522</v>
      </c>
      <c r="G56" s="22" t="s">
        <v>79</v>
      </c>
      <c r="H56" s="22">
        <v>522</v>
      </c>
      <c r="I56" s="95" t="s">
        <v>77</v>
      </c>
    </row>
    <row r="57" spans="1:9" s="24" customFormat="1" ht="36" customHeight="1" x14ac:dyDescent="0.2">
      <c r="A57" s="108">
        <f t="shared" si="1"/>
        <v>28</v>
      </c>
      <c r="B57" s="23">
        <v>43157</v>
      </c>
      <c r="C57" s="44" t="s">
        <v>163</v>
      </c>
      <c r="D57" s="45" t="s">
        <v>189</v>
      </c>
      <c r="E57" s="104" t="s">
        <v>164</v>
      </c>
      <c r="F57" s="22">
        <v>192</v>
      </c>
      <c r="G57" s="22" t="s">
        <v>79</v>
      </c>
      <c r="H57" s="22">
        <v>192</v>
      </c>
      <c r="I57" s="95" t="s">
        <v>77</v>
      </c>
    </row>
    <row r="58" spans="1:9" s="24" customFormat="1" ht="36" customHeight="1" x14ac:dyDescent="0.2">
      <c r="A58" s="108" t="s">
        <v>165</v>
      </c>
      <c r="B58" s="23">
        <v>43157</v>
      </c>
      <c r="C58" s="44" t="s">
        <v>163</v>
      </c>
      <c r="D58" s="45">
        <v>3628350153</v>
      </c>
      <c r="E58" s="104" t="s">
        <v>164</v>
      </c>
      <c r="F58" s="22">
        <v>160</v>
      </c>
      <c r="G58" s="22" t="s">
        <v>79</v>
      </c>
      <c r="H58" s="22">
        <v>160</v>
      </c>
      <c r="I58" s="95" t="s">
        <v>77</v>
      </c>
    </row>
    <row r="59" spans="1:9" s="24" customFormat="1" ht="39.75" customHeight="1" x14ac:dyDescent="0.2">
      <c r="A59" s="80">
        <f>A57+1</f>
        <v>29</v>
      </c>
      <c r="B59" s="23">
        <v>43157</v>
      </c>
      <c r="C59" s="44" t="s">
        <v>161</v>
      </c>
      <c r="D59" s="45" t="s">
        <v>188</v>
      </c>
      <c r="E59" s="44" t="s">
        <v>166</v>
      </c>
      <c r="F59" s="22">
        <v>470.4</v>
      </c>
      <c r="G59" s="22" t="s">
        <v>79</v>
      </c>
      <c r="H59" s="22">
        <v>470.4</v>
      </c>
      <c r="I59" s="95" t="s">
        <v>77</v>
      </c>
    </row>
    <row r="60" spans="1:9" s="24" customFormat="1" ht="30" x14ac:dyDescent="0.2">
      <c r="A60" s="109">
        <f>A59+1</f>
        <v>30</v>
      </c>
      <c r="B60" s="23">
        <v>43157</v>
      </c>
      <c r="C60" s="44" t="s">
        <v>167</v>
      </c>
      <c r="D60" s="45" t="s">
        <v>190</v>
      </c>
      <c r="E60" s="44" t="s">
        <v>168</v>
      </c>
      <c r="F60" s="22">
        <v>499.28</v>
      </c>
      <c r="G60" s="22" t="s">
        <v>79</v>
      </c>
      <c r="H60" s="22">
        <v>499.28</v>
      </c>
      <c r="I60" s="95" t="s">
        <v>77</v>
      </c>
    </row>
    <row r="61" spans="1:9" s="24" customFormat="1" ht="30" x14ac:dyDescent="0.2">
      <c r="A61" s="109" t="s">
        <v>169</v>
      </c>
      <c r="B61" s="23">
        <v>43157</v>
      </c>
      <c r="C61" s="44" t="s">
        <v>172</v>
      </c>
      <c r="D61" s="45" t="s">
        <v>191</v>
      </c>
      <c r="E61" s="44" t="s">
        <v>168</v>
      </c>
      <c r="F61" s="22">
        <v>525</v>
      </c>
      <c r="G61" s="22" t="s">
        <v>79</v>
      </c>
      <c r="H61" s="22">
        <v>525</v>
      </c>
      <c r="I61" s="95" t="s">
        <v>77</v>
      </c>
    </row>
    <row r="62" spans="1:9" s="24" customFormat="1" ht="30" x14ac:dyDescent="0.2">
      <c r="A62" s="109" t="s">
        <v>170</v>
      </c>
      <c r="B62" s="23">
        <v>43157</v>
      </c>
      <c r="C62" s="44" t="s">
        <v>173</v>
      </c>
      <c r="D62" s="45" t="s">
        <v>192</v>
      </c>
      <c r="E62" s="44" t="s">
        <v>168</v>
      </c>
      <c r="F62" s="22">
        <v>603.85</v>
      </c>
      <c r="G62" s="22" t="s">
        <v>79</v>
      </c>
      <c r="H62" s="22">
        <v>603.85</v>
      </c>
      <c r="I62" s="95" t="s">
        <v>77</v>
      </c>
    </row>
    <row r="63" spans="1:9" s="24" customFormat="1" ht="30" x14ac:dyDescent="0.2">
      <c r="A63" s="109" t="s">
        <v>171</v>
      </c>
      <c r="B63" s="23">
        <v>43157</v>
      </c>
      <c r="C63" s="44" t="s">
        <v>174</v>
      </c>
      <c r="D63" s="45" t="s">
        <v>193</v>
      </c>
      <c r="E63" s="44" t="s">
        <v>168</v>
      </c>
      <c r="F63" s="22">
        <v>696.69</v>
      </c>
      <c r="G63" s="22" t="s">
        <v>79</v>
      </c>
      <c r="H63" s="22">
        <v>696.69</v>
      </c>
      <c r="I63" s="95" t="s">
        <v>77</v>
      </c>
    </row>
    <row r="64" spans="1:9" s="24" customFormat="1" ht="30" x14ac:dyDescent="0.2">
      <c r="A64" s="110">
        <f>A60+1</f>
        <v>31</v>
      </c>
      <c r="B64" s="23">
        <v>43157</v>
      </c>
      <c r="C64" s="106" t="s">
        <v>175</v>
      </c>
      <c r="D64" s="45" t="s">
        <v>194</v>
      </c>
      <c r="E64" s="44" t="s">
        <v>176</v>
      </c>
      <c r="F64" s="22">
        <v>500</v>
      </c>
      <c r="G64" s="22" t="s">
        <v>79</v>
      </c>
      <c r="H64" s="22">
        <v>500</v>
      </c>
      <c r="I64" s="95" t="s">
        <v>77</v>
      </c>
    </row>
    <row r="65" spans="1:9" s="24" customFormat="1" ht="30" x14ac:dyDescent="0.2">
      <c r="A65" s="110" t="s">
        <v>177</v>
      </c>
      <c r="B65" s="23">
        <v>43157</v>
      </c>
      <c r="C65" s="105" t="s">
        <v>161</v>
      </c>
      <c r="D65" s="45" t="s">
        <v>188</v>
      </c>
      <c r="E65" s="44" t="s">
        <v>176</v>
      </c>
      <c r="F65" s="22">
        <v>750</v>
      </c>
      <c r="G65" s="22" t="s">
        <v>79</v>
      </c>
      <c r="H65" s="22">
        <v>750</v>
      </c>
      <c r="I65" s="95" t="s">
        <v>77</v>
      </c>
    </row>
    <row r="66" spans="1:9" s="24" customFormat="1" ht="44.25" customHeight="1" x14ac:dyDescent="0.2">
      <c r="A66" s="80">
        <f>A64+1</f>
        <v>32</v>
      </c>
      <c r="B66" s="23">
        <v>43157</v>
      </c>
      <c r="C66" s="44" t="s">
        <v>195</v>
      </c>
      <c r="D66" s="45" t="s">
        <v>196</v>
      </c>
      <c r="E66" s="44" t="s">
        <v>178</v>
      </c>
      <c r="F66" s="22">
        <v>750</v>
      </c>
      <c r="G66" s="22">
        <v>165</v>
      </c>
      <c r="H66" s="101">
        <v>915</v>
      </c>
      <c r="I66" s="95" t="s">
        <v>179</v>
      </c>
    </row>
    <row r="67" spans="1:9" s="24" customFormat="1" ht="27" customHeight="1" x14ac:dyDescent="0.2">
      <c r="A67" s="80">
        <f t="shared" ref="A67:A70" si="2">A66+1</f>
        <v>33</v>
      </c>
      <c r="B67" s="23">
        <v>43157</v>
      </c>
      <c r="C67" s="44" t="s">
        <v>180</v>
      </c>
      <c r="D67" s="45" t="s">
        <v>181</v>
      </c>
      <c r="E67" s="44" t="s">
        <v>182</v>
      </c>
      <c r="F67" s="22">
        <v>500</v>
      </c>
      <c r="G67" s="22" t="s">
        <v>79</v>
      </c>
      <c r="H67" s="22">
        <v>500</v>
      </c>
      <c r="I67" s="95" t="s">
        <v>77</v>
      </c>
    </row>
    <row r="68" spans="1:9" s="24" customFormat="1" ht="30.75" customHeight="1" x14ac:dyDescent="0.2">
      <c r="A68" s="80">
        <f t="shared" si="2"/>
        <v>34</v>
      </c>
      <c r="B68" s="23">
        <v>43158</v>
      </c>
      <c r="C68" s="44" t="s">
        <v>197</v>
      </c>
      <c r="D68" s="45" t="s">
        <v>233</v>
      </c>
      <c r="E68" s="44" t="s">
        <v>198</v>
      </c>
      <c r="F68" s="22">
        <v>181</v>
      </c>
      <c r="G68" s="22">
        <f t="shared" ref="G68:G73" si="3">F68*22%</f>
        <v>39.82</v>
      </c>
      <c r="H68" s="22">
        <v>220.82</v>
      </c>
      <c r="I68" s="95" t="s">
        <v>199</v>
      </c>
    </row>
    <row r="69" spans="1:9" s="24" customFormat="1" ht="15" x14ac:dyDescent="0.2">
      <c r="A69" s="80">
        <f t="shared" si="2"/>
        <v>35</v>
      </c>
      <c r="B69" s="23">
        <v>43164</v>
      </c>
      <c r="C69" s="44" t="s">
        <v>53</v>
      </c>
      <c r="D69" s="45" t="s">
        <v>54</v>
      </c>
      <c r="E69" s="44" t="s">
        <v>203</v>
      </c>
      <c r="F69" s="22">
        <v>48</v>
      </c>
      <c r="G69" s="22">
        <f t="shared" si="3"/>
        <v>10.56</v>
      </c>
      <c r="H69" s="21">
        <v>58.56</v>
      </c>
      <c r="I69" s="95" t="s">
        <v>204</v>
      </c>
    </row>
    <row r="70" spans="1:9" s="24" customFormat="1" ht="56.25" customHeight="1" x14ac:dyDescent="0.2">
      <c r="A70" s="80">
        <f t="shared" si="2"/>
        <v>36</v>
      </c>
      <c r="B70" s="23">
        <v>43167</v>
      </c>
      <c r="C70" s="44" t="s">
        <v>51</v>
      </c>
      <c r="D70" s="45" t="s">
        <v>52</v>
      </c>
      <c r="E70" s="44" t="s">
        <v>205</v>
      </c>
      <c r="F70" s="22">
        <v>80</v>
      </c>
      <c r="G70" s="22">
        <v>17.600000000000001</v>
      </c>
      <c r="H70" s="22">
        <v>97.6</v>
      </c>
      <c r="I70" s="95" t="s">
        <v>206</v>
      </c>
    </row>
    <row r="71" spans="1:9" s="24" customFormat="1" ht="30" x14ac:dyDescent="0.2">
      <c r="A71" s="80">
        <f t="shared" ref="A71:A90" si="4">A70+1</f>
        <v>37</v>
      </c>
      <c r="B71" s="23">
        <v>43167</v>
      </c>
      <c r="C71" s="44" t="s">
        <v>51</v>
      </c>
      <c r="D71" s="45" t="s">
        <v>52</v>
      </c>
      <c r="E71" s="44" t="s">
        <v>207</v>
      </c>
      <c r="F71" s="22">
        <v>25</v>
      </c>
      <c r="G71" s="22">
        <v>5.5</v>
      </c>
      <c r="H71" s="46">
        <v>30.5</v>
      </c>
      <c r="I71" s="112" t="s">
        <v>208</v>
      </c>
    </row>
    <row r="72" spans="1:9" s="24" customFormat="1" ht="53.25" customHeight="1" x14ac:dyDescent="0.2">
      <c r="A72" s="80">
        <f t="shared" si="4"/>
        <v>38</v>
      </c>
      <c r="B72" s="23">
        <v>43171</v>
      </c>
      <c r="C72" s="44" t="s">
        <v>53</v>
      </c>
      <c r="D72" s="45" t="s">
        <v>54</v>
      </c>
      <c r="E72" s="44" t="s">
        <v>209</v>
      </c>
      <c r="F72" s="22">
        <v>405</v>
      </c>
      <c r="G72" s="22"/>
      <c r="H72" s="22"/>
      <c r="I72" s="112" t="s">
        <v>210</v>
      </c>
    </row>
    <row r="73" spans="1:9" s="24" customFormat="1" ht="15" x14ac:dyDescent="0.2">
      <c r="A73" s="80">
        <f t="shared" si="4"/>
        <v>39</v>
      </c>
      <c r="B73" s="23">
        <v>43171</v>
      </c>
      <c r="C73" s="44" t="s">
        <v>51</v>
      </c>
      <c r="D73" s="45" t="s">
        <v>52</v>
      </c>
      <c r="E73" s="44" t="s">
        <v>211</v>
      </c>
      <c r="F73" s="22">
        <v>41</v>
      </c>
      <c r="G73" s="22">
        <f t="shared" si="3"/>
        <v>9.02</v>
      </c>
      <c r="H73" s="22">
        <v>50.02</v>
      </c>
      <c r="I73" s="112" t="s">
        <v>216</v>
      </c>
    </row>
    <row r="74" spans="1:9" s="24" customFormat="1" ht="30" x14ac:dyDescent="0.2">
      <c r="A74" s="80">
        <f t="shared" si="4"/>
        <v>40</v>
      </c>
      <c r="B74" s="23">
        <v>43174</v>
      </c>
      <c r="C74" s="44" t="s">
        <v>212</v>
      </c>
      <c r="D74" s="45" t="s">
        <v>237</v>
      </c>
      <c r="E74" s="44" t="s">
        <v>213</v>
      </c>
      <c r="F74" s="22">
        <v>130.31</v>
      </c>
      <c r="G74" s="22">
        <v>13.03</v>
      </c>
      <c r="H74" s="22">
        <v>143.34</v>
      </c>
      <c r="I74" s="95" t="s">
        <v>214</v>
      </c>
    </row>
    <row r="75" spans="1:9" s="24" customFormat="1" ht="15" x14ac:dyDescent="0.2">
      <c r="A75" s="80">
        <f t="shared" si="4"/>
        <v>41</v>
      </c>
      <c r="B75" s="23">
        <v>43178</v>
      </c>
      <c r="C75" s="44" t="s">
        <v>51</v>
      </c>
      <c r="D75" s="45" t="s">
        <v>52</v>
      </c>
      <c r="E75" s="44" t="s">
        <v>144</v>
      </c>
      <c r="F75" s="22">
        <v>70</v>
      </c>
      <c r="G75" s="22">
        <v>15.4</v>
      </c>
      <c r="H75" s="21">
        <v>85.4</v>
      </c>
      <c r="I75" s="95" t="s">
        <v>215</v>
      </c>
    </row>
    <row r="76" spans="1:9" s="24" customFormat="1" ht="30" x14ac:dyDescent="0.2">
      <c r="A76" s="116">
        <f t="shared" si="4"/>
        <v>42</v>
      </c>
      <c r="B76" s="23">
        <v>43179</v>
      </c>
      <c r="C76" s="44" t="s">
        <v>231</v>
      </c>
      <c r="D76" s="45" t="s">
        <v>232</v>
      </c>
      <c r="E76" s="104" t="s">
        <v>225</v>
      </c>
      <c r="F76" s="46">
        <v>800</v>
      </c>
      <c r="G76" s="22"/>
      <c r="H76" s="22">
        <v>868</v>
      </c>
      <c r="I76" s="115" t="s">
        <v>77</v>
      </c>
    </row>
    <row r="77" spans="1:9" s="24" customFormat="1" ht="30" x14ac:dyDescent="0.2">
      <c r="A77" s="116" t="s">
        <v>226</v>
      </c>
      <c r="B77" s="23"/>
      <c r="C77" s="44" t="s">
        <v>231</v>
      </c>
      <c r="D77" s="45" t="s">
        <v>232</v>
      </c>
      <c r="E77" s="104" t="s">
        <v>228</v>
      </c>
      <c r="F77" s="46"/>
      <c r="G77" s="22"/>
      <c r="H77" s="22"/>
      <c r="I77" s="115" t="s">
        <v>77</v>
      </c>
    </row>
    <row r="78" spans="1:9" s="24" customFormat="1" ht="30" x14ac:dyDescent="0.2">
      <c r="A78" s="116" t="s">
        <v>227</v>
      </c>
      <c r="B78" s="23"/>
      <c r="C78" s="44" t="s">
        <v>231</v>
      </c>
      <c r="D78" s="45" t="s">
        <v>232</v>
      </c>
      <c r="E78" s="104" t="s">
        <v>229</v>
      </c>
      <c r="F78" s="46"/>
      <c r="G78" s="22"/>
      <c r="H78" s="22"/>
      <c r="I78" s="115" t="s">
        <v>77</v>
      </c>
    </row>
    <row r="79" spans="1:9" s="24" customFormat="1" ht="30" x14ac:dyDescent="0.2">
      <c r="A79" s="80">
        <f>A76+1</f>
        <v>43</v>
      </c>
      <c r="B79" s="23">
        <v>43179</v>
      </c>
      <c r="C79" s="35" t="s">
        <v>39</v>
      </c>
      <c r="D79" s="45" t="s">
        <v>40</v>
      </c>
      <c r="E79" s="44" t="s">
        <v>218</v>
      </c>
      <c r="F79" s="113">
        <v>654.54999999999995</v>
      </c>
      <c r="G79" s="22">
        <v>65.45</v>
      </c>
      <c r="H79" s="22">
        <v>720</v>
      </c>
      <c r="I79" s="95" t="s">
        <v>220</v>
      </c>
    </row>
    <row r="80" spans="1:9" s="24" customFormat="1" ht="36" customHeight="1" x14ac:dyDescent="0.2">
      <c r="A80" s="80">
        <f t="shared" si="4"/>
        <v>44</v>
      </c>
      <c r="B80" s="33">
        <v>43179</v>
      </c>
      <c r="C80" s="35" t="s">
        <v>39</v>
      </c>
      <c r="D80" s="45" t="s">
        <v>40</v>
      </c>
      <c r="E80" s="44" t="s">
        <v>219</v>
      </c>
      <c r="F80" s="113">
        <v>818.18</v>
      </c>
      <c r="G80" s="22">
        <v>81.819999999999993</v>
      </c>
      <c r="H80" s="22">
        <v>900</v>
      </c>
      <c r="I80" s="95" t="s">
        <v>221</v>
      </c>
    </row>
    <row r="81" spans="1:9" s="24" customFormat="1" ht="36.75" customHeight="1" x14ac:dyDescent="0.2">
      <c r="A81" s="80">
        <f t="shared" si="4"/>
        <v>45</v>
      </c>
      <c r="B81" s="23">
        <v>43179</v>
      </c>
      <c r="C81" s="35" t="s">
        <v>46</v>
      </c>
      <c r="D81" s="45" t="s">
        <v>222</v>
      </c>
      <c r="E81" s="44" t="s">
        <v>223</v>
      </c>
      <c r="F81" s="114">
        <v>4200</v>
      </c>
      <c r="G81" s="22">
        <v>420</v>
      </c>
      <c r="H81" s="22">
        <v>4620</v>
      </c>
      <c r="I81" s="95" t="s">
        <v>224</v>
      </c>
    </row>
    <row r="82" spans="1:9" s="24" customFormat="1" ht="45" x14ac:dyDescent="0.2">
      <c r="A82" s="80">
        <f t="shared" si="4"/>
        <v>46</v>
      </c>
      <c r="B82" s="23">
        <v>43181</v>
      </c>
      <c r="C82" s="44" t="s">
        <v>234</v>
      </c>
      <c r="D82" s="45" t="s">
        <v>236</v>
      </c>
      <c r="E82" s="44" t="s">
        <v>235</v>
      </c>
      <c r="F82" s="22">
        <v>229.1</v>
      </c>
      <c r="G82" s="118">
        <v>22.91</v>
      </c>
      <c r="H82" s="119">
        <v>10.5</v>
      </c>
      <c r="I82" s="112" t="s">
        <v>230</v>
      </c>
    </row>
    <row r="83" spans="1:9" s="24" customFormat="1" ht="15" x14ac:dyDescent="0.2">
      <c r="A83" s="80">
        <f t="shared" si="4"/>
        <v>47</v>
      </c>
      <c r="B83" s="23">
        <v>43195</v>
      </c>
      <c r="C83" s="44" t="s">
        <v>238</v>
      </c>
      <c r="D83" s="45" t="s">
        <v>262</v>
      </c>
      <c r="E83" s="44" t="s">
        <v>244</v>
      </c>
      <c r="F83" s="22">
        <v>540</v>
      </c>
      <c r="G83" s="118" t="s">
        <v>273</v>
      </c>
      <c r="H83" s="22">
        <v>540</v>
      </c>
      <c r="I83" s="112" t="s">
        <v>250</v>
      </c>
    </row>
    <row r="84" spans="1:9" s="24" customFormat="1" ht="33.75" customHeight="1" x14ac:dyDescent="0.2">
      <c r="A84" s="80">
        <f t="shared" si="4"/>
        <v>48</v>
      </c>
      <c r="B84" s="23">
        <v>43195</v>
      </c>
      <c r="C84" s="44" t="s">
        <v>239</v>
      </c>
      <c r="D84" s="45" t="s">
        <v>263</v>
      </c>
      <c r="E84" s="44" t="s">
        <v>245</v>
      </c>
      <c r="F84" s="22">
        <v>1721.31</v>
      </c>
      <c r="G84" s="118">
        <v>378.69</v>
      </c>
      <c r="H84" s="22">
        <v>2100</v>
      </c>
      <c r="I84" s="112" t="s">
        <v>251</v>
      </c>
    </row>
    <row r="85" spans="1:9" s="24" customFormat="1" ht="25.5" x14ac:dyDescent="0.2">
      <c r="A85" s="80">
        <f t="shared" si="4"/>
        <v>49</v>
      </c>
      <c r="B85" s="23">
        <v>43195</v>
      </c>
      <c r="C85" s="44" t="s">
        <v>240</v>
      </c>
      <c r="D85" s="45" t="s">
        <v>258</v>
      </c>
      <c r="E85" s="44" t="s">
        <v>246</v>
      </c>
      <c r="F85" s="22">
        <v>1721.31</v>
      </c>
      <c r="G85" s="118">
        <v>378.69</v>
      </c>
      <c r="H85" s="22">
        <v>2100</v>
      </c>
      <c r="I85" s="112" t="s">
        <v>252</v>
      </c>
    </row>
    <row r="86" spans="1:9" s="24" customFormat="1" ht="15" x14ac:dyDescent="0.2">
      <c r="A86" s="80">
        <f t="shared" si="4"/>
        <v>50</v>
      </c>
      <c r="B86" s="23">
        <v>43195</v>
      </c>
      <c r="C86" s="44" t="s">
        <v>241</v>
      </c>
      <c r="D86" s="45" t="s">
        <v>259</v>
      </c>
      <c r="E86" s="44" t="s">
        <v>247</v>
      </c>
      <c r="F86" s="46">
        <v>2100</v>
      </c>
      <c r="G86" s="118" t="s">
        <v>273</v>
      </c>
      <c r="H86" s="22">
        <v>2100</v>
      </c>
      <c r="I86" s="112" t="s">
        <v>253</v>
      </c>
    </row>
    <row r="87" spans="1:9" s="24" customFormat="1" ht="15" x14ac:dyDescent="0.2">
      <c r="A87" s="80">
        <f t="shared" si="4"/>
        <v>51</v>
      </c>
      <c r="B87" s="23">
        <v>43195</v>
      </c>
      <c r="C87" s="44" t="s">
        <v>242</v>
      </c>
      <c r="D87" s="45" t="s">
        <v>264</v>
      </c>
      <c r="E87" s="44" t="s">
        <v>248</v>
      </c>
      <c r="F87" s="46">
        <v>1000</v>
      </c>
      <c r="G87" s="118">
        <v>50</v>
      </c>
      <c r="H87" s="22">
        <v>1050</v>
      </c>
      <c r="I87" s="112" t="s">
        <v>254</v>
      </c>
    </row>
    <row r="88" spans="1:9" s="24" customFormat="1" ht="15" x14ac:dyDescent="0.2">
      <c r="A88" s="80">
        <f t="shared" si="4"/>
        <v>52</v>
      </c>
      <c r="B88" s="23">
        <v>43195</v>
      </c>
      <c r="C88" s="44" t="s">
        <v>241</v>
      </c>
      <c r="D88" s="45" t="s">
        <v>259</v>
      </c>
      <c r="E88" s="44" t="s">
        <v>248</v>
      </c>
      <c r="F88" s="22">
        <v>1050</v>
      </c>
      <c r="G88" s="118" t="s">
        <v>273</v>
      </c>
      <c r="H88" s="22">
        <v>1050</v>
      </c>
      <c r="I88" s="112" t="s">
        <v>255</v>
      </c>
    </row>
    <row r="89" spans="1:9" s="24" customFormat="1" ht="15" x14ac:dyDescent="0.2">
      <c r="A89" s="80">
        <f t="shared" si="4"/>
        <v>53</v>
      </c>
      <c r="B89" s="23">
        <v>43195</v>
      </c>
      <c r="C89" s="44" t="s">
        <v>238</v>
      </c>
      <c r="D89" s="45">
        <v>90018340175</v>
      </c>
      <c r="E89" s="44" t="s">
        <v>249</v>
      </c>
      <c r="F89" s="22">
        <v>600</v>
      </c>
      <c r="G89" s="118" t="s">
        <v>273</v>
      </c>
      <c r="H89" s="22">
        <v>600</v>
      </c>
      <c r="I89" s="112" t="s">
        <v>256</v>
      </c>
    </row>
    <row r="90" spans="1:9" s="24" customFormat="1" ht="42" customHeight="1" x14ac:dyDescent="0.2">
      <c r="A90" s="80">
        <f t="shared" si="4"/>
        <v>54</v>
      </c>
      <c r="B90" s="23">
        <v>43195</v>
      </c>
      <c r="C90" s="44" t="s">
        <v>243</v>
      </c>
      <c r="D90" s="45" t="s">
        <v>265</v>
      </c>
      <c r="E90" s="44" t="s">
        <v>244</v>
      </c>
      <c r="F90" s="22">
        <v>840</v>
      </c>
      <c r="G90" s="118" t="s">
        <v>273</v>
      </c>
      <c r="H90" s="22">
        <v>840</v>
      </c>
      <c r="I90" s="112" t="s">
        <v>257</v>
      </c>
    </row>
    <row r="91" spans="1:9" s="24" customFormat="1" ht="30" x14ac:dyDescent="0.2">
      <c r="A91" s="80">
        <f>A90+1</f>
        <v>55</v>
      </c>
      <c r="B91" s="23">
        <v>43195</v>
      </c>
      <c r="C91" s="44" t="s">
        <v>51</v>
      </c>
      <c r="D91" s="45" t="s">
        <v>52</v>
      </c>
      <c r="E91" s="44" t="s">
        <v>260</v>
      </c>
      <c r="F91" s="22">
        <v>80</v>
      </c>
      <c r="G91" s="22">
        <v>17.600000000000001</v>
      </c>
      <c r="H91" s="22">
        <v>97.6</v>
      </c>
      <c r="I91" s="95" t="s">
        <v>261</v>
      </c>
    </row>
    <row r="92" spans="1:9" s="24" customFormat="1" ht="51" customHeight="1" x14ac:dyDescent="0.2">
      <c r="A92" s="80">
        <v>56</v>
      </c>
      <c r="B92" s="23">
        <v>43200</v>
      </c>
      <c r="C92" s="44" t="s">
        <v>266</v>
      </c>
      <c r="D92" s="45" t="s">
        <v>267</v>
      </c>
      <c r="E92" s="44" t="s">
        <v>268</v>
      </c>
      <c r="F92" s="22">
        <v>57.28</v>
      </c>
      <c r="G92" s="22">
        <v>12.6</v>
      </c>
      <c r="H92" s="22">
        <v>69.88</v>
      </c>
      <c r="I92" s="115" t="s">
        <v>269</v>
      </c>
    </row>
    <row r="93" spans="1:9" s="24" customFormat="1" ht="41.25" customHeight="1" x14ac:dyDescent="0.2">
      <c r="A93" s="80">
        <v>57</v>
      </c>
      <c r="B93" s="23">
        <v>43200</v>
      </c>
      <c r="C93" s="35" t="s">
        <v>39</v>
      </c>
      <c r="D93" s="45" t="s">
        <v>40</v>
      </c>
      <c r="E93" s="44" t="s">
        <v>270</v>
      </c>
      <c r="F93" s="22">
        <v>109.09</v>
      </c>
      <c r="G93" s="22">
        <v>10.91</v>
      </c>
      <c r="H93" s="22">
        <v>120</v>
      </c>
      <c r="I93" s="115" t="s">
        <v>271</v>
      </c>
    </row>
    <row r="94" spans="1:9" s="24" customFormat="1" ht="30" x14ac:dyDescent="0.2">
      <c r="A94" s="80">
        <v>58</v>
      </c>
      <c r="B94" s="23">
        <v>43200</v>
      </c>
      <c r="C94" s="35" t="s">
        <v>46</v>
      </c>
      <c r="D94" s="45" t="s">
        <v>222</v>
      </c>
      <c r="E94" s="44" t="s">
        <v>272</v>
      </c>
      <c r="F94" s="22">
        <v>7316</v>
      </c>
      <c r="G94" s="22"/>
      <c r="H94" s="22">
        <v>7316</v>
      </c>
      <c r="I94" s="117" t="s">
        <v>299</v>
      </c>
    </row>
    <row r="95" spans="1:9" s="24" customFormat="1" ht="15" x14ac:dyDescent="0.2">
      <c r="A95" s="80">
        <v>59</v>
      </c>
      <c r="B95" s="23">
        <v>43207</v>
      </c>
      <c r="C95" s="44" t="s">
        <v>274</v>
      </c>
      <c r="D95" s="45">
        <v>1336610587</v>
      </c>
      <c r="E95" s="44" t="s">
        <v>275</v>
      </c>
      <c r="F95" s="47">
        <v>57.8</v>
      </c>
      <c r="G95" s="46">
        <v>12.72</v>
      </c>
      <c r="H95" s="22">
        <v>70.52</v>
      </c>
      <c r="I95" s="115" t="s">
        <v>276</v>
      </c>
    </row>
    <row r="96" spans="1:9" s="24" customFormat="1" ht="15" x14ac:dyDescent="0.2">
      <c r="A96" s="80">
        <v>60</v>
      </c>
      <c r="B96" s="23">
        <v>43209</v>
      </c>
      <c r="C96" s="35" t="s">
        <v>46</v>
      </c>
      <c r="D96" s="45" t="s">
        <v>222</v>
      </c>
      <c r="E96" s="44" t="s">
        <v>277</v>
      </c>
      <c r="F96" s="22">
        <v>1724</v>
      </c>
      <c r="G96" s="22"/>
      <c r="H96" s="21">
        <v>1724</v>
      </c>
      <c r="I96" s="115" t="s">
        <v>286</v>
      </c>
    </row>
    <row r="97" spans="1:9" s="24" customFormat="1" ht="45" x14ac:dyDescent="0.2">
      <c r="A97" s="80">
        <v>61</v>
      </c>
      <c r="B97" s="23">
        <v>43209</v>
      </c>
      <c r="C97" s="44" t="s">
        <v>278</v>
      </c>
      <c r="D97" s="45" t="s">
        <v>279</v>
      </c>
      <c r="E97" s="44" t="s">
        <v>280</v>
      </c>
      <c r="F97" s="22">
        <v>100</v>
      </c>
      <c r="G97" s="22"/>
      <c r="H97" s="22">
        <v>100</v>
      </c>
      <c r="I97" s="115" t="s">
        <v>281</v>
      </c>
    </row>
    <row r="98" spans="1:9" s="24" customFormat="1" ht="45" x14ac:dyDescent="0.2">
      <c r="A98" s="80">
        <v>62</v>
      </c>
      <c r="B98" s="23">
        <v>43213</v>
      </c>
      <c r="C98" s="44" t="s">
        <v>285</v>
      </c>
      <c r="D98" s="45" t="s">
        <v>282</v>
      </c>
      <c r="E98" s="44" t="s">
        <v>284</v>
      </c>
      <c r="F98" s="22">
        <v>400</v>
      </c>
      <c r="G98" s="22">
        <v>88</v>
      </c>
      <c r="H98" s="21">
        <v>480</v>
      </c>
      <c r="I98" s="115" t="s">
        <v>283</v>
      </c>
    </row>
    <row r="99" spans="1:9" s="24" customFormat="1" ht="30" x14ac:dyDescent="0.2">
      <c r="A99" s="80">
        <v>63</v>
      </c>
      <c r="B99" s="23">
        <v>43223</v>
      </c>
      <c r="C99" s="44" t="s">
        <v>51</v>
      </c>
      <c r="D99" s="45" t="s">
        <v>52</v>
      </c>
      <c r="E99" s="44" t="s">
        <v>287</v>
      </c>
      <c r="F99" s="22">
        <v>138</v>
      </c>
      <c r="G99" s="22">
        <v>30.36</v>
      </c>
      <c r="H99" s="22">
        <v>168.36</v>
      </c>
      <c r="I99" s="115" t="s">
        <v>288</v>
      </c>
    </row>
    <row r="100" spans="1:9" s="24" customFormat="1" ht="30" x14ac:dyDescent="0.2">
      <c r="A100" s="80">
        <v>64</v>
      </c>
      <c r="B100" s="23">
        <v>43223</v>
      </c>
      <c r="C100" s="44" t="s">
        <v>289</v>
      </c>
      <c r="D100" s="45" t="s">
        <v>290</v>
      </c>
      <c r="E100" s="44" t="s">
        <v>291</v>
      </c>
      <c r="F100" s="22">
        <v>177.29</v>
      </c>
      <c r="G100" s="22">
        <v>39</v>
      </c>
      <c r="H100" s="22">
        <v>216.29</v>
      </c>
      <c r="I100" s="115" t="s">
        <v>292</v>
      </c>
    </row>
    <row r="101" spans="1:9" s="24" customFormat="1" ht="30" x14ac:dyDescent="0.2">
      <c r="A101" s="80">
        <v>65</v>
      </c>
      <c r="B101" s="23">
        <v>43227</v>
      </c>
      <c r="C101" s="44" t="s">
        <v>39</v>
      </c>
      <c r="D101" s="45" t="s">
        <v>40</v>
      </c>
      <c r="E101" s="44" t="s">
        <v>293</v>
      </c>
      <c r="F101" s="22">
        <v>545.45000000000005</v>
      </c>
      <c r="G101" s="22">
        <v>54.55</v>
      </c>
      <c r="H101" s="22">
        <v>600</v>
      </c>
      <c r="I101" s="115" t="s">
        <v>294</v>
      </c>
    </row>
    <row r="102" spans="1:9" s="24" customFormat="1" ht="30" x14ac:dyDescent="0.2">
      <c r="A102" s="80">
        <v>66</v>
      </c>
      <c r="B102" s="23">
        <v>43234</v>
      </c>
      <c r="C102" s="44" t="s">
        <v>39</v>
      </c>
      <c r="D102" s="45" t="s">
        <v>40</v>
      </c>
      <c r="E102" s="44" t="s">
        <v>295</v>
      </c>
      <c r="F102" s="22">
        <v>327.27</v>
      </c>
      <c r="G102" s="22">
        <v>32.729999999999997</v>
      </c>
      <c r="H102" s="22">
        <v>360</v>
      </c>
      <c r="I102" s="115" t="s">
        <v>298</v>
      </c>
    </row>
    <row r="103" spans="1:9" s="24" customFormat="1" ht="30" x14ac:dyDescent="0.2">
      <c r="A103" s="80">
        <v>67</v>
      </c>
      <c r="B103" s="23">
        <v>43234</v>
      </c>
      <c r="C103" s="44" t="s">
        <v>39</v>
      </c>
      <c r="D103" s="45" t="s">
        <v>40</v>
      </c>
      <c r="E103" s="44" t="s">
        <v>296</v>
      </c>
      <c r="F103" s="22">
        <v>163.63999999999999</v>
      </c>
      <c r="G103" s="22">
        <v>16.36</v>
      </c>
      <c r="H103" s="22">
        <v>180</v>
      </c>
      <c r="I103" s="115" t="s">
        <v>297</v>
      </c>
    </row>
    <row r="104" spans="1:9" s="24" customFormat="1" ht="15" x14ac:dyDescent="0.2">
      <c r="A104" s="80">
        <v>68</v>
      </c>
      <c r="B104" s="23">
        <v>43241</v>
      </c>
      <c r="C104" s="44" t="s">
        <v>300</v>
      </c>
      <c r="D104" s="45" t="s">
        <v>301</v>
      </c>
      <c r="E104" s="44" t="s">
        <v>302</v>
      </c>
      <c r="F104" s="22">
        <v>131.13999999999999</v>
      </c>
      <c r="G104" s="46"/>
      <c r="H104" s="46">
        <v>160</v>
      </c>
      <c r="I104" s="95" t="s">
        <v>303</v>
      </c>
    </row>
    <row r="105" spans="1:9" s="24" customFormat="1" ht="15" x14ac:dyDescent="0.2">
      <c r="A105" s="80">
        <v>69</v>
      </c>
      <c r="B105" s="23">
        <v>43242</v>
      </c>
      <c r="C105" s="44" t="s">
        <v>304</v>
      </c>
      <c r="D105" s="45" t="s">
        <v>306</v>
      </c>
      <c r="E105" s="44" t="s">
        <v>305</v>
      </c>
      <c r="F105" s="22">
        <v>400</v>
      </c>
      <c r="G105" s="46">
        <v>80</v>
      </c>
      <c r="H105" s="46">
        <v>480</v>
      </c>
      <c r="I105" s="95" t="s">
        <v>307</v>
      </c>
    </row>
    <row r="106" spans="1:9" s="24" customFormat="1" ht="15" x14ac:dyDescent="0.2">
      <c r="A106" s="80">
        <v>70</v>
      </c>
      <c r="B106" s="23">
        <v>43244</v>
      </c>
      <c r="C106" s="44" t="s">
        <v>308</v>
      </c>
      <c r="D106" s="45" t="s">
        <v>309</v>
      </c>
      <c r="E106" s="44" t="s">
        <v>310</v>
      </c>
      <c r="F106" s="22">
        <v>102.23</v>
      </c>
      <c r="G106" s="46">
        <v>12.77</v>
      </c>
      <c r="H106" s="46">
        <v>115</v>
      </c>
      <c r="I106" s="95" t="s">
        <v>311</v>
      </c>
    </row>
    <row r="107" spans="1:9" s="89" customFormat="1" x14ac:dyDescent="0.2">
      <c r="A107" s="85"/>
      <c r="B107" s="86"/>
      <c r="C107" s="87"/>
      <c r="D107" s="88"/>
      <c r="E107" s="87"/>
      <c r="F107" s="87"/>
      <c r="I107" s="90"/>
    </row>
    <row r="108" spans="1:9" s="89" customFormat="1" x14ac:dyDescent="0.2">
      <c r="A108" s="85"/>
      <c r="B108" s="86"/>
      <c r="C108" s="87"/>
      <c r="D108" s="88"/>
      <c r="E108" s="87"/>
      <c r="F108" s="87"/>
      <c r="I108" s="90"/>
    </row>
    <row r="109" spans="1:9" s="89" customFormat="1" x14ac:dyDescent="0.2">
      <c r="A109" s="85"/>
      <c r="B109" s="86"/>
      <c r="C109" s="87"/>
      <c r="D109" s="88"/>
      <c r="E109" s="87"/>
      <c r="I109" s="90"/>
    </row>
    <row r="110" spans="1:9" s="89" customFormat="1" x14ac:dyDescent="0.2">
      <c r="A110" s="85"/>
      <c r="B110" s="86"/>
      <c r="C110" s="87"/>
      <c r="D110" s="88"/>
      <c r="E110" s="87"/>
      <c r="F110" s="91"/>
      <c r="G110" s="91"/>
      <c r="H110" s="91"/>
    </row>
    <row r="111" spans="1:9" s="89" customFormat="1" x14ac:dyDescent="0.2">
      <c r="A111" s="85"/>
      <c r="B111" s="86"/>
      <c r="C111" s="87"/>
      <c r="D111" s="88"/>
      <c r="E111" s="87"/>
    </row>
    <row r="112" spans="1:9" s="89" customFormat="1" x14ac:dyDescent="0.2">
      <c r="A112" s="85"/>
      <c r="B112" s="86"/>
      <c r="C112" s="87"/>
      <c r="D112" s="88"/>
      <c r="E112" s="87"/>
    </row>
    <row r="113" spans="1:9" s="89" customFormat="1" x14ac:dyDescent="0.2">
      <c r="A113" s="85"/>
      <c r="B113" s="86"/>
      <c r="C113" s="87"/>
      <c r="D113" s="88"/>
      <c r="E113" s="87"/>
    </row>
    <row r="114" spans="1:9" x14ac:dyDescent="0.2">
      <c r="I114" s="12"/>
    </row>
    <row r="115" spans="1:9" ht="15.75" x14ac:dyDescent="0.25">
      <c r="I115" s="28"/>
    </row>
  </sheetData>
  <autoFilter ref="A1:I106"/>
  <sortState ref="A145:Z152">
    <sortCondition ref="B145:B152"/>
  </sortState>
  <printOptions horizontalCentered="1" verticalCentered="1"/>
  <pageMargins left="0.59055118110236227" right="0.19685039370078741" top="0.39370078740157483" bottom="0.47244094488188981" header="0.19685039370078741" footer="0.23622047244094491"/>
  <pageSetup paperSize="9" scale="24" fitToHeight="0" orientation="landscape" r:id="rId1"/>
  <headerFooter scaleWithDoc="0">
    <oddHeader>&amp;L&amp;12REGISTRO DETERMINE&amp;C&amp;12&amp;A</oddHeader>
    <oddFooter>&amp;L
&amp;8&amp;Z&amp;F&amp;R&amp;8
Pag.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B13" sqref="B13"/>
    </sheetView>
  </sheetViews>
  <sheetFormatPr defaultRowHeight="12.75" x14ac:dyDescent="0.2"/>
  <cols>
    <col min="1" max="1" width="20.7109375" bestFit="1" customWidth="1"/>
    <col min="2" max="2" width="12.5703125" customWidth="1"/>
    <col min="3" max="3" width="15.7109375" customWidth="1"/>
    <col min="4" max="10" width="12.5703125" customWidth="1"/>
    <col min="11" max="11" width="15.42578125" customWidth="1"/>
    <col min="12" max="12" width="16.140625" customWidth="1"/>
    <col min="13" max="13" width="13.85546875" customWidth="1"/>
  </cols>
  <sheetData>
    <row r="2" spans="1:13" s="29" customFormat="1" ht="30" x14ac:dyDescent="0.2">
      <c r="A2" s="27" t="s">
        <v>201</v>
      </c>
      <c r="B2" s="25" t="s">
        <v>17</v>
      </c>
      <c r="C2" s="19" t="s">
        <v>18</v>
      </c>
      <c r="D2" s="25" t="s">
        <v>19</v>
      </c>
      <c r="E2" s="19" t="s">
        <v>20</v>
      </c>
      <c r="F2" s="30" t="s">
        <v>21</v>
      </c>
      <c r="G2" s="31" t="s">
        <v>22</v>
      </c>
      <c r="H2" s="18" t="s">
        <v>23</v>
      </c>
      <c r="I2" s="18" t="s">
        <v>24</v>
      </c>
      <c r="J2" s="26" t="s">
        <v>25</v>
      </c>
      <c r="K2" s="19" t="s">
        <v>26</v>
      </c>
      <c r="L2" s="19" t="s">
        <v>35</v>
      </c>
      <c r="M2" s="19" t="s">
        <v>36</v>
      </c>
    </row>
    <row r="3" spans="1:13" s="29" customFormat="1" ht="15" x14ac:dyDescent="0.2">
      <c r="A3" s="27"/>
      <c r="B3" s="25" t="s">
        <v>27</v>
      </c>
      <c r="C3" s="19" t="s">
        <v>28</v>
      </c>
      <c r="D3" s="25" t="s">
        <v>29</v>
      </c>
      <c r="E3" s="19" t="s">
        <v>30</v>
      </c>
      <c r="F3" s="30" t="s">
        <v>31</v>
      </c>
      <c r="G3" s="31" t="s">
        <v>32</v>
      </c>
      <c r="H3" s="18"/>
      <c r="I3" s="18" t="s">
        <v>33</v>
      </c>
      <c r="J3" s="26" t="s">
        <v>16</v>
      </c>
      <c r="K3" s="19" t="s">
        <v>34</v>
      </c>
      <c r="L3" s="19" t="s">
        <v>8</v>
      </c>
      <c r="M3" s="19" t="s">
        <v>37</v>
      </c>
    </row>
    <row r="20" spans="4:5" ht="30" x14ac:dyDescent="0.2">
      <c r="D20" s="73" t="s">
        <v>27</v>
      </c>
      <c r="E20" s="73" t="s">
        <v>17</v>
      </c>
    </row>
    <row r="21" spans="4:5" ht="45" x14ac:dyDescent="0.2">
      <c r="D21" s="74" t="s">
        <v>28</v>
      </c>
      <c r="E21" s="74" t="s">
        <v>18</v>
      </c>
    </row>
    <row r="22" spans="4:5" ht="30" x14ac:dyDescent="0.2">
      <c r="D22" s="73" t="s">
        <v>29</v>
      </c>
      <c r="E22" s="73" t="s">
        <v>19</v>
      </c>
    </row>
    <row r="23" spans="4:5" ht="30" x14ac:dyDescent="0.2">
      <c r="D23" s="74" t="s">
        <v>30</v>
      </c>
      <c r="E23" s="74" t="s">
        <v>20</v>
      </c>
    </row>
    <row r="24" spans="4:5" ht="25.5" x14ac:dyDescent="0.2">
      <c r="D24" s="75" t="s">
        <v>31</v>
      </c>
      <c r="E24" s="75" t="s">
        <v>21</v>
      </c>
    </row>
    <row r="25" spans="4:5" ht="30" x14ac:dyDescent="0.2">
      <c r="D25" s="76" t="s">
        <v>32</v>
      </c>
      <c r="E25" s="76" t="s">
        <v>22</v>
      </c>
    </row>
    <row r="26" spans="4:5" ht="15" x14ac:dyDescent="0.2">
      <c r="D26" s="77"/>
      <c r="E26" s="77" t="s">
        <v>23</v>
      </c>
    </row>
    <row r="27" spans="4:5" ht="30" x14ac:dyDescent="0.2">
      <c r="D27" s="77" t="s">
        <v>33</v>
      </c>
      <c r="E27" s="77" t="s">
        <v>24</v>
      </c>
    </row>
    <row r="28" spans="4:5" ht="15" x14ac:dyDescent="0.2">
      <c r="D28" s="78" t="s">
        <v>16</v>
      </c>
      <c r="E28" s="78" t="s">
        <v>25</v>
      </c>
    </row>
    <row r="29" spans="4:5" ht="45" x14ac:dyDescent="0.2">
      <c r="D29" s="79" t="s">
        <v>34</v>
      </c>
      <c r="E29" s="79" t="s">
        <v>26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selection activeCell="H17" sqref="H17"/>
    </sheetView>
  </sheetViews>
  <sheetFormatPr defaultRowHeight="12.75" x14ac:dyDescent="0.2"/>
  <cols>
    <col min="1" max="9" width="15.7109375" customWidth="1"/>
    <col min="14" max="14" width="17.42578125" bestFit="1" customWidth="1"/>
  </cols>
  <sheetData>
    <row r="1" spans="1:14" ht="18.75" x14ac:dyDescent="0.3">
      <c r="A1" s="48" t="s">
        <v>56</v>
      </c>
      <c r="B1" s="48"/>
      <c r="C1" s="48"/>
      <c r="D1" s="48"/>
      <c r="E1" s="48"/>
    </row>
    <row r="2" spans="1:14" ht="15.75" thickBot="1" x14ac:dyDescent="0.3">
      <c r="A2" s="49" t="s">
        <v>41</v>
      </c>
    </row>
    <row r="3" spans="1:14" x14ac:dyDescent="0.2">
      <c r="F3" s="50"/>
      <c r="H3" s="58" t="s">
        <v>57</v>
      </c>
      <c r="I3" s="59"/>
      <c r="J3" s="66"/>
      <c r="K3" s="52" t="s">
        <v>68</v>
      </c>
      <c r="L3" s="50"/>
      <c r="M3" s="50"/>
      <c r="N3" s="50"/>
    </row>
    <row r="4" spans="1:14" ht="25.5" x14ac:dyDescent="0.2">
      <c r="A4" s="50"/>
      <c r="B4" s="50"/>
      <c r="C4" s="50"/>
      <c r="D4" s="50"/>
      <c r="E4" s="51"/>
      <c r="F4" s="53" t="s">
        <v>63</v>
      </c>
      <c r="G4" s="56" t="s">
        <v>64</v>
      </c>
      <c r="H4" s="60" t="s">
        <v>65</v>
      </c>
      <c r="I4" s="52" t="s">
        <v>66</v>
      </c>
      <c r="J4" s="67" t="s">
        <v>67</v>
      </c>
      <c r="K4" s="69" t="s">
        <v>69</v>
      </c>
      <c r="L4" s="55" t="s">
        <v>70</v>
      </c>
      <c r="M4" s="52" t="s">
        <v>59</v>
      </c>
      <c r="N4" s="52" t="s">
        <v>71</v>
      </c>
    </row>
    <row r="5" spans="1:14" ht="50.1" customHeight="1" x14ac:dyDescent="0.2">
      <c r="A5" s="45" t="s">
        <v>60</v>
      </c>
      <c r="B5" s="35" t="s">
        <v>42</v>
      </c>
      <c r="C5" s="34" t="s">
        <v>61</v>
      </c>
      <c r="D5" s="36" t="s">
        <v>44</v>
      </c>
      <c r="E5" s="37" t="s">
        <v>45</v>
      </c>
      <c r="F5" s="40">
        <v>56</v>
      </c>
      <c r="G5" s="57">
        <v>12</v>
      </c>
      <c r="H5" s="61">
        <f>F5*5</f>
        <v>280</v>
      </c>
      <c r="I5" s="38">
        <f>H5*22%</f>
        <v>61.6</v>
      </c>
      <c r="J5" s="68">
        <f>H5+I5</f>
        <v>341.6</v>
      </c>
      <c r="K5" s="50"/>
      <c r="L5" s="70">
        <f>F5*6</f>
        <v>336</v>
      </c>
      <c r="M5" s="70">
        <f>L5*22%</f>
        <v>73.92</v>
      </c>
      <c r="N5" s="70">
        <f>L5+M5</f>
        <v>409.92</v>
      </c>
    </row>
    <row r="6" spans="1:14" ht="50.1" customHeight="1" x14ac:dyDescent="0.2">
      <c r="A6" s="45"/>
      <c r="B6" s="35"/>
      <c r="C6" s="34" t="s">
        <v>62</v>
      </c>
      <c r="D6" s="36" t="s">
        <v>44</v>
      </c>
      <c r="E6" s="37"/>
      <c r="F6" s="40">
        <v>26.4</v>
      </c>
      <c r="G6" s="57">
        <v>10</v>
      </c>
      <c r="H6" s="61">
        <f t="shared" ref="H6:H10" si="0">F6*5</f>
        <v>132</v>
      </c>
      <c r="I6" s="38">
        <f t="shared" ref="I6:I10" si="1">H6*22%</f>
        <v>29.04</v>
      </c>
      <c r="J6" s="68">
        <f t="shared" ref="J6:J10" si="2">H6+I6</f>
        <v>161.04</v>
      </c>
      <c r="K6" s="50"/>
      <c r="L6" s="70">
        <f>F6*6</f>
        <v>158.39999999999998</v>
      </c>
      <c r="M6" s="70">
        <f>L6*22%</f>
        <v>34.847999999999992</v>
      </c>
      <c r="N6" s="70">
        <f>L6+M6</f>
        <v>193.24799999999996</v>
      </c>
    </row>
    <row r="7" spans="1:14" ht="50.1" customHeight="1" x14ac:dyDescent="0.2">
      <c r="A7" s="45" t="str">
        <f t="shared" ref="A7:A10" si="3">$B$5</f>
        <v xml:space="preserve">CONTRATTO MANUTENZIONE E ASSISTENZA FOTOCOPIATORI MACCHINE DA UFFICIO </v>
      </c>
      <c r="B7" s="35" t="s">
        <v>42</v>
      </c>
      <c r="C7" s="39" t="s">
        <v>43</v>
      </c>
      <c r="D7" s="36" t="s">
        <v>30</v>
      </c>
      <c r="E7" s="42" t="s">
        <v>38</v>
      </c>
      <c r="F7" s="40">
        <v>13.5</v>
      </c>
      <c r="G7" s="57">
        <v>10</v>
      </c>
      <c r="H7" s="61">
        <f t="shared" si="0"/>
        <v>67.5</v>
      </c>
      <c r="I7" s="38">
        <f t="shared" si="1"/>
        <v>14.85</v>
      </c>
      <c r="J7" s="68">
        <f t="shared" si="2"/>
        <v>82.35</v>
      </c>
      <c r="K7" s="70">
        <f>F7*4</f>
        <v>54</v>
      </c>
      <c r="L7" s="50"/>
      <c r="M7" s="70">
        <f>K7*22%</f>
        <v>11.88</v>
      </c>
      <c r="N7" s="70">
        <f>K7+M7</f>
        <v>65.88</v>
      </c>
    </row>
    <row r="8" spans="1:14" ht="50.1" customHeight="1" x14ac:dyDescent="0.2">
      <c r="A8" s="45" t="str">
        <f t="shared" si="3"/>
        <v xml:space="preserve">CONTRATTO MANUTENZIONE E ASSISTENZA FOTOCOPIATORI MACCHINE DA UFFICIO </v>
      </c>
      <c r="B8" s="35" t="s">
        <v>42</v>
      </c>
      <c r="C8" s="33" t="s">
        <v>17</v>
      </c>
      <c r="D8" s="36" t="s">
        <v>27</v>
      </c>
      <c r="E8" s="42" t="s">
        <v>38</v>
      </c>
      <c r="F8" s="40">
        <v>11</v>
      </c>
      <c r="G8" s="57">
        <v>10</v>
      </c>
      <c r="H8" s="61">
        <f t="shared" si="0"/>
        <v>55</v>
      </c>
      <c r="I8" s="38">
        <f t="shared" si="1"/>
        <v>12.1</v>
      </c>
      <c r="J8" s="68">
        <f t="shared" si="2"/>
        <v>67.099999999999994</v>
      </c>
      <c r="K8" s="70">
        <f t="shared" ref="K8:K10" si="4">F8*4</f>
        <v>44</v>
      </c>
      <c r="L8" s="50"/>
      <c r="M8" s="70">
        <f t="shared" ref="M8:M10" si="5">K8*22%</f>
        <v>9.68</v>
      </c>
      <c r="N8" s="70">
        <f t="shared" ref="N8:N10" si="6">K8+M8</f>
        <v>53.68</v>
      </c>
    </row>
    <row r="9" spans="1:14" ht="50.1" customHeight="1" x14ac:dyDescent="0.2">
      <c r="A9" s="45" t="str">
        <f t="shared" si="3"/>
        <v xml:space="preserve">CONTRATTO MANUTENZIONE E ASSISTENZA FOTOCOPIATORI MACCHINE DA UFFICIO </v>
      </c>
      <c r="B9" s="35" t="s">
        <v>42</v>
      </c>
      <c r="C9" s="34" t="s">
        <v>18</v>
      </c>
      <c r="D9" s="36" t="s">
        <v>28</v>
      </c>
      <c r="E9" s="42" t="s">
        <v>38</v>
      </c>
      <c r="F9" s="40">
        <v>28</v>
      </c>
      <c r="G9" s="57">
        <v>10</v>
      </c>
      <c r="H9" s="61">
        <f t="shared" si="0"/>
        <v>140</v>
      </c>
      <c r="I9" s="38">
        <f t="shared" si="1"/>
        <v>30.8</v>
      </c>
      <c r="J9" s="68">
        <f t="shared" si="2"/>
        <v>170.8</v>
      </c>
      <c r="K9" s="70">
        <f t="shared" si="4"/>
        <v>112</v>
      </c>
      <c r="L9" s="50"/>
      <c r="M9" s="70">
        <f t="shared" si="5"/>
        <v>24.64</v>
      </c>
      <c r="N9" s="70">
        <f t="shared" si="6"/>
        <v>136.63999999999999</v>
      </c>
    </row>
    <row r="10" spans="1:14" ht="50.1" customHeight="1" x14ac:dyDescent="0.2">
      <c r="A10" s="45" t="str">
        <f t="shared" si="3"/>
        <v xml:space="preserve">CONTRATTO MANUTENZIONE E ASSISTENZA FOTOCOPIATORI MACCHINE DA UFFICIO </v>
      </c>
      <c r="B10" s="35" t="s">
        <v>42</v>
      </c>
      <c r="C10" s="36" t="s">
        <v>24</v>
      </c>
      <c r="D10" s="36" t="s">
        <v>33</v>
      </c>
      <c r="E10" s="42" t="s">
        <v>38</v>
      </c>
      <c r="F10" s="40">
        <v>20</v>
      </c>
      <c r="G10" s="57">
        <v>10</v>
      </c>
      <c r="H10" s="61">
        <f t="shared" si="0"/>
        <v>100</v>
      </c>
      <c r="I10" s="38">
        <f t="shared" si="1"/>
        <v>22</v>
      </c>
      <c r="J10" s="68">
        <f t="shared" si="2"/>
        <v>122</v>
      </c>
      <c r="K10" s="70">
        <f t="shared" si="4"/>
        <v>80</v>
      </c>
      <c r="L10" s="50"/>
      <c r="M10" s="70">
        <f t="shared" si="5"/>
        <v>17.600000000000001</v>
      </c>
      <c r="N10" s="70">
        <f t="shared" si="6"/>
        <v>97.6</v>
      </c>
    </row>
    <row r="11" spans="1:14" ht="13.5" thickBot="1" x14ac:dyDescent="0.25">
      <c r="H11" s="62"/>
      <c r="I11" s="63"/>
      <c r="J11" s="64">
        <f>SUM(J5:J10)</f>
        <v>944.8900000000001</v>
      </c>
      <c r="N11" s="65">
        <f>SUM(N5:N10)</f>
        <v>956.96799999999996</v>
      </c>
    </row>
    <row r="13" spans="1:14" ht="18.75" x14ac:dyDescent="0.3">
      <c r="B13" s="48" t="s">
        <v>72</v>
      </c>
      <c r="C13" s="48"/>
      <c r="D13" s="48"/>
      <c r="E13" s="48"/>
      <c r="F13" s="48"/>
    </row>
    <row r="15" spans="1:14" x14ac:dyDescent="0.2">
      <c r="H15" s="50" t="s">
        <v>57</v>
      </c>
    </row>
    <row r="16" spans="1:14" x14ac:dyDescent="0.2">
      <c r="B16" s="50"/>
      <c r="C16" s="50"/>
      <c r="D16" s="50"/>
      <c r="E16" s="50"/>
      <c r="F16" s="50"/>
      <c r="G16" s="50" t="s">
        <v>58</v>
      </c>
      <c r="H16" t="s">
        <v>73</v>
      </c>
      <c r="I16" t="s">
        <v>59</v>
      </c>
      <c r="J16" t="s">
        <v>10</v>
      </c>
    </row>
    <row r="17" spans="2:10" ht="45" x14ac:dyDescent="0.2">
      <c r="B17" s="45" t="s">
        <v>60</v>
      </c>
      <c r="C17" s="71" t="s">
        <v>74</v>
      </c>
      <c r="D17" s="39" t="s">
        <v>21</v>
      </c>
      <c r="E17" s="36" t="s">
        <v>31</v>
      </c>
      <c r="F17" s="37" t="s">
        <v>38</v>
      </c>
      <c r="G17" s="38">
        <v>730</v>
      </c>
      <c r="H17" s="38">
        <f>G17/10*5</f>
        <v>365</v>
      </c>
      <c r="I17" s="38">
        <f>H17*22%</f>
        <v>80.3</v>
      </c>
      <c r="J17" s="38">
        <f>H17+I17</f>
        <v>445.3</v>
      </c>
    </row>
    <row r="18" spans="2:10" ht="76.5" x14ac:dyDescent="0.2">
      <c r="B18" s="45" t="str">
        <f t="shared" ref="B18:B21" si="7">$B$5</f>
        <v xml:space="preserve">CONTRATTO MANUTENZIONE E ASSISTENZA FOTOCOPIATORI MACCHINE DA UFFICIO </v>
      </c>
      <c r="C18" s="71" t="s">
        <v>74</v>
      </c>
      <c r="D18" s="43" t="s">
        <v>22</v>
      </c>
      <c r="E18" s="36" t="s">
        <v>32</v>
      </c>
      <c r="F18" s="37" t="s">
        <v>38</v>
      </c>
      <c r="G18" s="38">
        <v>750</v>
      </c>
      <c r="H18" s="38">
        <f t="shared" ref="H18:H21" si="8">G18/2</f>
        <v>375</v>
      </c>
      <c r="I18" s="38">
        <f t="shared" ref="I18:I22" si="9">H18*22%</f>
        <v>82.5</v>
      </c>
      <c r="J18" s="38">
        <f t="shared" ref="J18:J21" si="10">H18+I18</f>
        <v>457.5</v>
      </c>
    </row>
    <row r="19" spans="2:10" ht="76.5" x14ac:dyDescent="0.2">
      <c r="B19" s="45" t="str">
        <f t="shared" si="7"/>
        <v xml:space="preserve">CONTRATTO MANUTENZIONE E ASSISTENZA FOTOCOPIATORI MACCHINE DA UFFICIO </v>
      </c>
      <c r="C19" s="71" t="s">
        <v>74</v>
      </c>
      <c r="D19" s="41" t="s">
        <v>25</v>
      </c>
      <c r="E19" s="36" t="s">
        <v>16</v>
      </c>
      <c r="F19" s="37" t="s">
        <v>38</v>
      </c>
      <c r="G19" s="38">
        <v>700</v>
      </c>
      <c r="H19" s="38">
        <f t="shared" si="8"/>
        <v>350</v>
      </c>
      <c r="I19" s="38">
        <f t="shared" si="9"/>
        <v>77</v>
      </c>
      <c r="J19" s="38">
        <f t="shared" si="10"/>
        <v>427</v>
      </c>
    </row>
    <row r="20" spans="2:10" ht="76.5" x14ac:dyDescent="0.2">
      <c r="B20" s="45" t="str">
        <f t="shared" si="7"/>
        <v xml:space="preserve">CONTRATTO MANUTENZIONE E ASSISTENZA FOTOCOPIATORI MACCHINE DA UFFICIO </v>
      </c>
      <c r="C20" s="71" t="s">
        <v>74</v>
      </c>
      <c r="D20" s="34" t="s">
        <v>26</v>
      </c>
      <c r="E20" s="36" t="s">
        <v>34</v>
      </c>
      <c r="F20" s="37" t="s">
        <v>38</v>
      </c>
      <c r="G20" s="38">
        <v>710</v>
      </c>
      <c r="H20" s="38">
        <f t="shared" si="8"/>
        <v>355</v>
      </c>
      <c r="I20" s="38">
        <f t="shared" si="9"/>
        <v>78.099999999999994</v>
      </c>
      <c r="J20" s="38">
        <f t="shared" si="10"/>
        <v>433.1</v>
      </c>
    </row>
    <row r="21" spans="2:10" ht="76.5" x14ac:dyDescent="0.2">
      <c r="B21" s="45" t="str">
        <f t="shared" si="7"/>
        <v xml:space="preserve">CONTRATTO MANUTENZIONE E ASSISTENZA FOTOCOPIATORI MACCHINE DA UFFICIO </v>
      </c>
      <c r="C21" s="71" t="s">
        <v>74</v>
      </c>
      <c r="D21" s="33" t="s">
        <v>19</v>
      </c>
      <c r="E21" s="36" t="s">
        <v>29</v>
      </c>
      <c r="F21" s="37" t="s">
        <v>38</v>
      </c>
      <c r="G21" s="38">
        <v>450</v>
      </c>
      <c r="H21" s="38">
        <f t="shared" si="8"/>
        <v>225</v>
      </c>
      <c r="I21" s="38">
        <f t="shared" si="9"/>
        <v>49.5</v>
      </c>
      <c r="J21" s="38">
        <f t="shared" si="10"/>
        <v>274.5</v>
      </c>
    </row>
    <row r="22" spans="2:10" ht="15" x14ac:dyDescent="0.2">
      <c r="G22" s="54">
        <f>SUM(G17:G21)</f>
        <v>3340</v>
      </c>
      <c r="H22" s="54">
        <f>SUM(H17:H21)</f>
        <v>1670</v>
      </c>
      <c r="I22" s="72">
        <f t="shared" si="9"/>
        <v>367.4</v>
      </c>
      <c r="J22" s="54">
        <f>SUM(J17:J21)</f>
        <v>2037.4</v>
      </c>
    </row>
  </sheetData>
  <pageMargins left="0.7" right="0.7" top="0.75" bottom="0.75" header="0.3" footer="0.3"/>
  <pageSetup paperSize="9" scale="6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9" sqref="F3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copertina</vt:lpstr>
      <vt:lpstr>REGISTRO 2018</vt:lpstr>
      <vt:lpstr>LEGENDA</vt:lpstr>
      <vt:lpstr>GAMMA</vt:lpstr>
      <vt:lpstr>Foglio1</vt:lpstr>
      <vt:lpstr>'REGISTRO 2018'!Titoli_stampa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utente1</cp:lastModifiedBy>
  <cp:lastPrinted>2018-02-26T08:35:50Z</cp:lastPrinted>
  <dcterms:created xsi:type="dcterms:W3CDTF">1996-11-05T10:16:36Z</dcterms:created>
  <dcterms:modified xsi:type="dcterms:W3CDTF">2018-05-24T11:33:52Z</dcterms:modified>
</cp:coreProperties>
</file>