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cbienno\anno 2018\consuntivo 2018\"/>
    </mc:Choice>
  </mc:AlternateContent>
  <bookViews>
    <workbookView xWindow="480" yWindow="30" windowWidth="2085" windowHeight="6300" tabRatio="709" activeTab="1"/>
  </bookViews>
  <sheets>
    <sheet name="ISTRUZ" sheetId="14" r:id="rId1"/>
    <sheet name="DATI " sheetId="13" r:id="rId2"/>
    <sheet name="CONTR AVANZO" sheetId="11" r:id="rId3"/>
    <sheet name="CONT F CASSA" sheetId="10" r:id="rId4"/>
    <sheet name="RES E FC" sheetId="9" r:id="rId5"/>
    <sheet name="CONT RISC E RES" sheetId="8" r:id="rId6"/>
    <sheet name="CONT PAGAMENTI" sheetId="5" r:id="rId7"/>
    <sheet name="CONT A" sheetId="4" r:id="rId8"/>
    <sheet name="Foglio1" sheetId="15" r:id="rId9"/>
    <sheet name="Foglio2" sheetId="16" r:id="rId10"/>
  </sheets>
  <calcPr calcId="162913" fullPrecision="0"/>
</workbook>
</file>

<file path=xl/calcChain.xml><?xml version="1.0" encoding="utf-8"?>
<calcChain xmlns="http://schemas.openxmlformats.org/spreadsheetml/2006/main">
  <c r="B28" i="13" l="1"/>
  <c r="A5" i="5" s="1"/>
  <c r="B29" i="13"/>
  <c r="A6" i="5" s="1"/>
  <c r="C2" i="5"/>
  <c r="B25" i="13"/>
  <c r="A6" i="8" s="1"/>
  <c r="B24" i="13"/>
  <c r="A5" i="8" s="1"/>
  <c r="C2" i="10"/>
  <c r="A6" i="10"/>
  <c r="A10" i="10"/>
  <c r="A6" i="9"/>
  <c r="A7" i="9"/>
  <c r="B19" i="13"/>
  <c r="A5" i="9" s="1"/>
  <c r="B18" i="13"/>
  <c r="C2" i="9" s="1"/>
  <c r="A8" i="4"/>
  <c r="A7" i="4"/>
  <c r="A5" i="10"/>
  <c r="A7" i="10"/>
  <c r="A8" i="10"/>
  <c r="A9" i="10"/>
  <c r="A11" i="10"/>
  <c r="C2" i="8"/>
  <c r="A4" i="4"/>
  <c r="A5" i="4"/>
  <c r="A6" i="4"/>
  <c r="A10" i="4"/>
  <c r="A6" i="11"/>
  <c r="A7" i="11"/>
  <c r="A8" i="11"/>
  <c r="A9" i="11"/>
  <c r="A10" i="11"/>
  <c r="C3" i="11"/>
  <c r="A8" i="5" l="1"/>
  <c r="C10" i="5" s="1"/>
  <c r="C43" i="13" s="1"/>
  <c r="A13" i="10"/>
  <c r="A15" i="10" s="1"/>
  <c r="B40" i="13" s="1"/>
  <c r="D40" i="13" s="1"/>
  <c r="A8" i="8"/>
  <c r="A10" i="8" s="1"/>
  <c r="B42" i="13" s="1"/>
  <c r="D42" i="13" s="1"/>
  <c r="A12" i="11"/>
  <c r="C12" i="11" s="1"/>
  <c r="A3" i="4"/>
  <c r="C10" i="4" s="1"/>
  <c r="A9" i="9"/>
  <c r="A11" i="9" s="1"/>
  <c r="B41" i="13" s="1"/>
  <c r="D41" i="13" s="1"/>
  <c r="A10" i="5" l="1"/>
  <c r="B43" i="13" s="1"/>
  <c r="D43" i="13" s="1"/>
  <c r="C12" i="4"/>
  <c r="C44" i="13" s="1"/>
  <c r="C9" i="9"/>
  <c r="C8" i="5"/>
  <c r="C10" i="8"/>
  <c r="C42" i="13" s="1"/>
  <c r="C15" i="10"/>
  <c r="C40" i="13" s="1"/>
  <c r="C13" i="10"/>
  <c r="C8" i="8"/>
  <c r="A14" i="11"/>
  <c r="B39" i="13" s="1"/>
  <c r="D39" i="13" s="1"/>
  <c r="C14" i="11"/>
  <c r="C39" i="13" s="1"/>
  <c r="A12" i="4"/>
  <c r="B44" i="13" s="1"/>
  <c r="D44" i="13" s="1"/>
  <c r="C11" i="9"/>
  <c r="C41" i="13" s="1"/>
</calcChain>
</file>

<file path=xl/sharedStrings.xml><?xml version="1.0" encoding="utf-8"?>
<sst xmlns="http://schemas.openxmlformats.org/spreadsheetml/2006/main" count="189" uniqueCount="141">
  <si>
    <t>controllo 9</t>
  </si>
  <si>
    <t>DESCRIZIONE</t>
  </si>
  <si>
    <t xml:space="preserve">CONTROLLO 7 </t>
  </si>
  <si>
    <t>DISAVANZO DI COMPETENZA H</t>
  </si>
  <si>
    <t>VARIAZ RES PASSIVI MOD L</t>
  </si>
  <si>
    <t>=</t>
  </si>
  <si>
    <t>importi</t>
  </si>
  <si>
    <t>controllo 8</t>
  </si>
  <si>
    <t>RES ATT RISCOSSI MOD L (o giorn di cassa)</t>
  </si>
  <si>
    <t>RES PASS PAGATI MOD L (o giorn di cassa)</t>
  </si>
  <si>
    <t>controllo 10</t>
  </si>
  <si>
    <t>RISCOSSIONI COMPET ESER MOD J</t>
  </si>
  <si>
    <t>controllo 11</t>
  </si>
  <si>
    <t>RES PASS  ESERCIZ MOD L</t>
  </si>
  <si>
    <t>PAGAMENTI DI COMPET ESERC MOD J</t>
  </si>
  <si>
    <t>controllo 12</t>
  </si>
  <si>
    <t>A01 (MOD I SPESE)</t>
  </si>
  <si>
    <t>A02 (MOD I SPESE)</t>
  </si>
  <si>
    <t>A03 (MOD I SPESE)</t>
  </si>
  <si>
    <t>A04 (MOD I SPESE)</t>
  </si>
  <si>
    <t>FONDO CASSA FINALE ESERCI MOD J</t>
  </si>
  <si>
    <t>VARIAZ RES ATTIVI MOD L</t>
  </si>
  <si>
    <t>FONDO CASSA iniz MOD J</t>
  </si>
  <si>
    <t>+</t>
  </si>
  <si>
    <t>-</t>
  </si>
  <si>
    <r>
      <t xml:space="preserve">FONDO CASSA </t>
    </r>
    <r>
      <rPr>
        <b/>
        <sz val="18"/>
        <rFont val="Arial"/>
        <family val="2"/>
      </rPr>
      <t xml:space="preserve">INIZIALE </t>
    </r>
    <r>
      <rPr>
        <sz val="18"/>
        <rFont val="Arial"/>
        <family val="2"/>
      </rPr>
      <t>ESERCIZIO J</t>
    </r>
  </si>
  <si>
    <r>
      <t xml:space="preserve">TOT ENT </t>
    </r>
    <r>
      <rPr>
        <b/>
        <sz val="18"/>
        <rFont val="Arial"/>
        <family val="2"/>
      </rPr>
      <t>ACCERTATE</t>
    </r>
    <r>
      <rPr>
        <sz val="18"/>
        <rFont val="Arial"/>
        <family val="2"/>
      </rPr>
      <t xml:space="preserve"> MOD H</t>
    </r>
  </si>
  <si>
    <r>
      <t xml:space="preserve">TOT SPESE </t>
    </r>
    <r>
      <rPr>
        <b/>
        <sz val="18"/>
        <rFont val="Arial"/>
        <family val="2"/>
      </rPr>
      <t>IMPEGNATE</t>
    </r>
    <r>
      <rPr>
        <sz val="18"/>
        <rFont val="Arial"/>
        <family val="2"/>
      </rPr>
      <t xml:space="preserve"> MOD H</t>
    </r>
  </si>
  <si>
    <t>SEGNO</t>
  </si>
  <si>
    <t>SOMME ACCERTATE MOD H</t>
  </si>
  <si>
    <t>SPESE IMPEGNATE MOD H</t>
  </si>
  <si>
    <t>T0T ATTIV PROG DEFINITIVI PA</t>
  </si>
  <si>
    <t>T0T ATTIV PROG DEFINITIVI MOD H</t>
  </si>
  <si>
    <t>ISTRUZIONI</t>
  </si>
  <si>
    <t>BUON LAVORO DSGA Francesco Marcato</t>
  </si>
  <si>
    <t>AVANZO DI COMPETENZA MOD H</t>
  </si>
  <si>
    <r>
      <t xml:space="preserve">RES PASSIVI </t>
    </r>
    <r>
      <rPr>
        <b/>
        <sz val="18"/>
        <rFont val="Arial"/>
        <family val="2"/>
      </rPr>
      <t>ESERCIZIO MOD.</t>
    </r>
    <r>
      <rPr>
        <sz val="18"/>
        <rFont val="Arial"/>
        <family val="2"/>
      </rPr>
      <t xml:space="preserve"> L</t>
    </r>
  </si>
  <si>
    <r>
      <t xml:space="preserve">RES ATTIVI </t>
    </r>
    <r>
      <rPr>
        <b/>
        <sz val="18"/>
        <rFont val="Arial"/>
        <family val="2"/>
      </rPr>
      <t>ESERCIZIO MOD.</t>
    </r>
    <r>
      <rPr>
        <sz val="18"/>
        <rFont val="Arial"/>
        <family val="2"/>
      </rPr>
      <t xml:space="preserve"> L</t>
    </r>
  </si>
  <si>
    <t>DOVE SI TROVA</t>
  </si>
  <si>
    <t xml:space="preserve">AVANZO DI COMPETENZA </t>
  </si>
  <si>
    <t xml:space="preserve">DISAVANZO DI COMPETENZA </t>
  </si>
  <si>
    <t xml:space="preserve">FONDO CASSA INIZIALE ESERCIZIO </t>
  </si>
  <si>
    <t>IMPORTO (SENZA SEGNO)</t>
  </si>
  <si>
    <t>AV DI AMM.NE PRESUNTO MOD H</t>
  </si>
  <si>
    <t xml:space="preserve">VARIAZIONI RES PASSIVI </t>
  </si>
  <si>
    <t xml:space="preserve">VARIAZIONI RES ATTIVI </t>
  </si>
  <si>
    <t>controllo 7</t>
  </si>
  <si>
    <r>
      <t>VERDE</t>
    </r>
    <r>
      <rPr>
        <sz val="8"/>
        <color indexed="11"/>
        <rFont val="Arial"/>
        <family val="2"/>
      </rPr>
      <t>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OK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ROSSO: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ERR</t>
    </r>
  </si>
  <si>
    <t>LEGENDA RIEPILOGATIVA</t>
  </si>
  <si>
    <t xml:space="preserve">RES ATTIVI RISCOSSI NELL'ESERCIZIO </t>
  </si>
  <si>
    <t>RES PASSIVI PAGATI NELL'ESERCIZIO</t>
  </si>
  <si>
    <t>o sottrarre a secondo del caso.</t>
  </si>
  <si>
    <t>Il programmino prevede l'immediata segnalazione di eventuali errori/ e /o incongruenze, segnalando con uno sfondo rosso</t>
  </si>
  <si>
    <t>E' sufficiente una squadratura, anche in un solo controllo, per non far approvare il Consuntivo.</t>
  </si>
  <si>
    <r>
      <t>Nel Foglio "</t>
    </r>
    <r>
      <rPr>
        <b/>
        <sz val="10"/>
        <rFont val="Arial"/>
        <family val="2"/>
      </rPr>
      <t>DATI"</t>
    </r>
    <r>
      <rPr>
        <sz val="10"/>
        <rFont val="Arial"/>
        <family val="2"/>
      </rPr>
      <t xml:space="preserve"> bisogna inserire gli importi rinvenienti dai vari modelli del consuntivo(H ; J ; L ; I ; ecc) come indicato</t>
    </r>
  </si>
  <si>
    <t>TOT. SPESE A01 (SOMME PAGATE)</t>
  </si>
  <si>
    <t xml:space="preserve">T0T ATTIVITA' DEF. (SOMME PAGATE AGGR.A) </t>
  </si>
  <si>
    <t>TOT SPESE A02 (SOMME PAGATE)</t>
  </si>
  <si>
    <t>TOT SPESE A03 (SOMME PAGATE)</t>
  </si>
  <si>
    <t>TOT. SPESE A04 (SOMME PAGATE)</t>
  </si>
  <si>
    <t>GIORNALE CASSA (ult pag)</t>
  </si>
  <si>
    <t>GIORN CAS (3^ col res Att)</t>
  </si>
  <si>
    <t>GIORN CAS (4^ col res Pass)</t>
  </si>
  <si>
    <r>
      <t>MOD "</t>
    </r>
    <r>
      <rPr>
        <b/>
        <sz val="8"/>
        <rFont val="Arial"/>
        <family val="2"/>
      </rPr>
      <t>I"</t>
    </r>
    <r>
      <rPr>
        <sz val="8"/>
        <rFont val="Arial"/>
        <family val="2"/>
      </rPr>
      <t xml:space="preserve">  (ult riga: Tot Spese Prog)</t>
    </r>
  </si>
  <si>
    <t>Non inserire i segni ( - , +... meno o più) ma il solo importo senza alcun segno, provvede il programma ad addizionare</t>
  </si>
  <si>
    <r>
      <t>nella colonna "</t>
    </r>
    <r>
      <rPr>
        <i/>
        <sz val="10"/>
        <rFont val="Arial"/>
        <family val="2"/>
      </rPr>
      <t>DOVE SI TROVA</t>
    </r>
    <r>
      <rPr>
        <sz val="10"/>
        <rFont val="Arial"/>
        <family val="2"/>
      </rPr>
      <t>".     Le celle in Celestino non vanno compilate essendo una riproposizione di stessi dati)</t>
    </r>
  </si>
  <si>
    <r>
      <t xml:space="preserve">Il programma prevede la compilazione del </t>
    </r>
    <r>
      <rPr>
        <b/>
        <u/>
        <sz val="10"/>
        <rFont val="Arial"/>
        <family val="2"/>
      </rPr>
      <t>solo foglio "DATI",</t>
    </r>
    <r>
      <rPr>
        <sz val="10"/>
        <rFont val="Arial"/>
        <family val="2"/>
      </rPr>
      <t xml:space="preserve"> le compilazioni sugli altri fogli sono automatiche.</t>
    </r>
  </si>
  <si>
    <t xml:space="preserve">FONDO CASSA </t>
  </si>
  <si>
    <t xml:space="preserve">AV. DI AMM.NE </t>
  </si>
  <si>
    <t>RSIDUI E F.C.</t>
  </si>
  <si>
    <t>RISCOSSIONI E RESIDUI</t>
  </si>
  <si>
    <t xml:space="preserve">PAGAMENTI COMPETENZA </t>
  </si>
  <si>
    <t>controllo aggr A 12</t>
  </si>
  <si>
    <r>
      <t xml:space="preserve">MODEL </t>
    </r>
    <r>
      <rPr>
        <b/>
        <sz val="8"/>
        <rFont val="Arial"/>
        <family val="2"/>
      </rPr>
      <t>"J"</t>
    </r>
    <r>
      <rPr>
        <sz val="8"/>
        <rFont val="Arial"/>
        <family val="2"/>
      </rPr>
      <t>(punto 9 mod )</t>
    </r>
  </si>
  <si>
    <r>
      <t>MOD.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(prima riga 1)</t>
    </r>
  </si>
  <si>
    <r>
      <t>MOD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(Ultima riga Spese)</t>
    </r>
  </si>
  <si>
    <r>
      <t>MOD</t>
    </r>
    <r>
      <rPr>
        <b/>
        <sz val="8"/>
        <rFont val="Arial"/>
        <family val="2"/>
      </rPr>
      <t xml:space="preserve"> "H" </t>
    </r>
    <r>
      <rPr>
        <sz val="8"/>
        <rFont val="Arial"/>
        <family val="2"/>
      </rPr>
      <t>(Ultima riga Entrate)</t>
    </r>
  </si>
  <si>
    <r>
      <t>MOD</t>
    </r>
    <r>
      <rPr>
        <b/>
        <sz val="8"/>
        <rFont val="Arial"/>
        <family val="2"/>
      </rPr>
      <t>"L"</t>
    </r>
    <r>
      <rPr>
        <sz val="8"/>
        <rFont val="Arial"/>
        <family val="2"/>
      </rPr>
      <t>(ele. var resi/</t>
    </r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softw gest)</t>
    </r>
  </si>
  <si>
    <r>
      <t>MOD</t>
    </r>
    <r>
      <rPr>
        <b/>
        <sz val="8"/>
        <rFont val="Arial"/>
        <family val="2"/>
      </rPr>
      <t>"L"</t>
    </r>
    <r>
      <rPr>
        <sz val="8"/>
        <rFont val="Arial"/>
        <family val="2"/>
      </rPr>
      <t>(ele. var resi/</t>
    </r>
    <r>
      <rPr>
        <b/>
        <sz val="8"/>
        <rFont val="Arial"/>
        <family val="2"/>
      </rPr>
      <t>a</t>
    </r>
    <r>
      <rPr>
        <sz val="8"/>
        <rFont val="Arial"/>
        <family val="2"/>
      </rPr>
      <t xml:space="preserve"> softw gest)</t>
    </r>
  </si>
  <si>
    <r>
      <t>MOD.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(2^ Col ult riga Entrate)</t>
    </r>
  </si>
  <si>
    <r>
      <t>MOD.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(2^ Col ult riga Uscite)</t>
    </r>
  </si>
  <si>
    <r>
      <t xml:space="preserve">MOD </t>
    </r>
    <r>
      <rPr>
        <b/>
        <sz val="8"/>
        <rFont val="Arial"/>
        <family val="2"/>
      </rPr>
      <t xml:space="preserve">"J" </t>
    </r>
    <r>
      <rPr>
        <sz val="8"/>
        <rFont val="Arial"/>
        <family val="2"/>
      </rPr>
      <t>(punto n 1)</t>
    </r>
  </si>
  <si>
    <r>
      <t xml:space="preserve">MOD </t>
    </r>
    <r>
      <rPr>
        <b/>
        <sz val="8"/>
        <rFont val="Arial"/>
        <family val="2"/>
      </rPr>
      <t>"J"</t>
    </r>
    <r>
      <rPr>
        <sz val="8"/>
        <rFont val="Arial"/>
        <family val="2"/>
      </rPr>
      <t xml:space="preserve"> (punto 2 a)</t>
    </r>
  </si>
  <si>
    <r>
      <t xml:space="preserve">MOd </t>
    </r>
    <r>
      <rPr>
        <b/>
        <sz val="8"/>
        <rFont val="Arial"/>
        <family val="2"/>
      </rPr>
      <t>"J"</t>
    </r>
    <r>
      <rPr>
        <sz val="8"/>
        <rFont val="Arial"/>
        <family val="2"/>
      </rPr>
      <t xml:space="preserve"> (punto 4 a)</t>
    </r>
  </si>
  <si>
    <r>
      <t>MOD</t>
    </r>
    <r>
      <rPr>
        <b/>
        <sz val="8"/>
        <rFont val="Arial"/>
        <family val="2"/>
      </rPr>
      <t xml:space="preserve">"H" </t>
    </r>
    <r>
      <rPr>
        <sz val="8"/>
        <rFont val="Arial"/>
        <family val="2"/>
      </rPr>
      <t>Spese (prima riga voce A)</t>
    </r>
  </si>
  <si>
    <r>
      <t xml:space="preserve">TOT ENTRATE </t>
    </r>
    <r>
      <rPr>
        <b/>
        <sz val="11"/>
        <rFont val="Arial"/>
        <family val="2"/>
      </rPr>
      <t>ACCERTATE</t>
    </r>
    <r>
      <rPr>
        <sz val="11"/>
        <rFont val="Arial"/>
        <family val="2"/>
      </rPr>
      <t xml:space="preserve"> </t>
    </r>
  </si>
  <si>
    <r>
      <t xml:space="preserve">TOT SPESE </t>
    </r>
    <r>
      <rPr>
        <b/>
        <sz val="11"/>
        <rFont val="Arial"/>
        <family val="2"/>
      </rPr>
      <t>IMPEGNATE</t>
    </r>
    <r>
      <rPr>
        <sz val="11"/>
        <rFont val="Arial"/>
        <family val="2"/>
      </rPr>
      <t xml:space="preserve"> </t>
    </r>
  </si>
  <si>
    <t>ESITO</t>
  </si>
  <si>
    <t>ERRORE DIFFERENZA</t>
  </si>
  <si>
    <r>
      <t xml:space="preserve">VERIFICA CONTROLLO 7 </t>
    </r>
    <r>
      <rPr>
        <b/>
        <sz val="11"/>
        <rFont val="Arial"/>
        <family val="2"/>
      </rPr>
      <t>(AVANZO)</t>
    </r>
  </si>
  <si>
    <r>
      <t xml:space="preserve">VERIFICA CONTROLLO 8 </t>
    </r>
    <r>
      <rPr>
        <b/>
        <sz val="11"/>
        <rFont val="Arial"/>
        <family val="2"/>
      </rPr>
      <t>(CASSA)</t>
    </r>
  </si>
  <si>
    <r>
      <t>VERIFICA CONTROLLO 9 (</t>
    </r>
    <r>
      <rPr>
        <b/>
        <sz val="11"/>
        <rFont val="Arial"/>
        <family val="2"/>
      </rPr>
      <t>RESIDUI E FC)</t>
    </r>
  </si>
  <si>
    <r>
      <t xml:space="preserve">VERIFICA CONTROLLO 10 </t>
    </r>
    <r>
      <rPr>
        <b/>
        <sz val="11"/>
        <rFont val="Arial"/>
        <family val="2"/>
      </rPr>
      <t>(CONT RISC E RES)</t>
    </r>
  </si>
  <si>
    <r>
      <t xml:space="preserve">VERIFICA CONTROLLO 11 </t>
    </r>
    <r>
      <rPr>
        <b/>
        <sz val="11"/>
        <rFont val="Arial"/>
        <family val="2"/>
      </rPr>
      <t>(CONT PAGAMENTI)</t>
    </r>
  </si>
  <si>
    <r>
      <t xml:space="preserve">VERIFICA CONTROLLO 12 </t>
    </r>
    <r>
      <rPr>
        <b/>
        <sz val="11"/>
        <rFont val="Arial"/>
        <family val="2"/>
      </rPr>
      <t>(CONT AGGR. A)</t>
    </r>
  </si>
  <si>
    <t>Ma il consuntivo non si verifica solo nell'Avanzo di Amm.ne (AA) ma anche da una serire di controlli citati nella</t>
  </si>
  <si>
    <r>
      <rPr>
        <b/>
        <sz val="10"/>
        <rFont val="Arial"/>
        <family val="2"/>
      </rPr>
      <t xml:space="preserve"> Circolare MEF n. 0044455 del 7/4/08</t>
    </r>
    <r>
      <rPr>
        <sz val="10"/>
        <rFont val="Arial"/>
        <family val="2"/>
      </rPr>
      <t xml:space="preserve"> a firma del Ragioniere Generale dello Stato.</t>
    </r>
  </si>
  <si>
    <t>In pratica sono i controlli che fa il software del MEF  Athena2 dei Revisori dei Conti.</t>
  </si>
  <si>
    <t>l'apposito riquadro. Se tutto è OK troverete tutto verde e la segnalazione di OK</t>
  </si>
  <si>
    <t>Una novità rispetto alle precedenti versioni e che  in caso di squadratura , indica di quanto è la differenza</t>
  </si>
  <si>
    <t>consentendo, in tale ipotesi, l'immediata individuazione dell'importo "squadrato" al fine della individuazione da parte dell'operatore.</t>
  </si>
  <si>
    <t>Oltre al foglio Dati, vi sono altri fogli "Contro AVANZO", "Cont F CASSA "…ecc che riportano il dettaglio.</t>
  </si>
  <si>
    <r>
      <t>Si compilano s</t>
    </r>
    <r>
      <rPr>
        <b/>
        <sz val="10"/>
        <rFont val="Arial"/>
        <family val="2"/>
      </rPr>
      <t>olo le celle in giallino</t>
    </r>
    <r>
      <rPr>
        <sz val="10"/>
        <rFont val="Arial"/>
        <family val="2"/>
      </rPr>
      <t>. ATTENZIONE NON CI SONO PASSWORD.</t>
    </r>
  </si>
  <si>
    <t>In pratica tale foglio consente la VERIFICA DELL'INTERO VOSTRO CONSUNTIVO.</t>
  </si>
  <si>
    <t xml:space="preserve">Consiglio FORTEMENTE i colleghi ad effettuare tale verifica perché anche se il nostro AA "quadra" potrebbero non quadrare </t>
  </si>
  <si>
    <t>altre voci………………….. Del resto è gratuito e ci vogliono solo 10 minuti!!!!!</t>
  </si>
  <si>
    <t>Purtroppo sino al che il nostro Bilancio sarà di "COMPETENZA"  e no di "CASSA" ci toccherà fare simili controlli.</t>
  </si>
  <si>
    <t>Questa semplice applicazione efefttua TUTTE queste verifiche.</t>
  </si>
  <si>
    <t>o per ricevere richiesta di chiarimenti da parte della competente Ragioneria Territoriale dello Stato</t>
  </si>
  <si>
    <t>e riguardano la gestione dei RESIDUI, il Fondo Cassa, i Pagamenti , Le RADIAZIONI Res Att/Pass. ecc.</t>
  </si>
  <si>
    <t>TOT. SPESE A05 (SOMME PAGATE)</t>
  </si>
  <si>
    <t>A05 (MOD I SPESE)</t>
  </si>
  <si>
    <t>MOD "L"(indicare solo anno 2015)</t>
  </si>
  <si>
    <t>MOD "L" (anno 2015 tutti i res att)</t>
  </si>
  <si>
    <t>MOD "L"(anno 2015 tutti i res pas)</t>
  </si>
  <si>
    <t>MOD "L"(indicare solo anno 2015</t>
  </si>
  <si>
    <r>
      <t xml:space="preserve">La prima posta in Entrata da inserire nel P.A.  2016 è </t>
    </r>
    <r>
      <rPr>
        <b/>
        <sz val="10"/>
        <rFont val="Arial"/>
        <family val="2"/>
      </rPr>
      <t>l'Avanzo di Amministrazione</t>
    </r>
  </si>
  <si>
    <t>Ovviamente , come è noto, tale Avanzo si determina dalla chiusura 'corretta' del consuntivo 2015.</t>
  </si>
  <si>
    <t>consuntivo 2015</t>
  </si>
  <si>
    <t>AV DI AMM.NE AL 31/12/15MOD J</t>
  </si>
  <si>
    <r>
      <t xml:space="preserve">RES ATT  </t>
    </r>
    <r>
      <rPr>
        <b/>
        <sz val="18"/>
        <rFont val="Arial"/>
        <family val="2"/>
      </rPr>
      <t>SOLO</t>
    </r>
    <r>
      <rPr>
        <sz val="18"/>
        <rFont val="Arial"/>
        <family val="2"/>
      </rPr>
      <t xml:space="preserve"> ESERCIZIO 2015 MOD L</t>
    </r>
  </si>
  <si>
    <t>RES ATT AL 1/1/2015 MOD L</t>
  </si>
  <si>
    <t>RES PASS AL 1/1/2015 MOD L</t>
  </si>
  <si>
    <t>AV DI AMMNE AL 1/1/2015 MOD H</t>
  </si>
  <si>
    <t>DATI DA INSERIRE DAL CONSUNTIVO 2018</t>
  </si>
  <si>
    <t>AVANZO DI AMM.NE AL 31/12/18</t>
  </si>
  <si>
    <t>AVANZO DI AMM.NE PRESUNTO (1/1/2018)</t>
  </si>
  <si>
    <t>FONDO CASSA FINE ESERCIZIO 2018</t>
  </si>
  <si>
    <t>RES ATTIVI DEL SOLO ESERCIZIO 2018</t>
  </si>
  <si>
    <t>RES PASSIVI DEL SOLO ESERCIZIO 2018</t>
  </si>
  <si>
    <t>FONDO CASSA INIZIALE (AL 1/1/2018)</t>
  </si>
  <si>
    <t>AVANZO AMM.NE ALL'1/1/2018</t>
  </si>
  <si>
    <t>RESIDUI ATTIVI AL 31/12/2017</t>
  </si>
  <si>
    <t>RESIDUI PASSIVI AL 31/12/2017</t>
  </si>
  <si>
    <t>RISCOSSIONI IN C/COMPE ESERCZ. 2018</t>
  </si>
  <si>
    <t>PAGAMENTI COMPET. ESERCIZIO 2018</t>
  </si>
  <si>
    <t>SOMME ACCERTATE 2017</t>
  </si>
  <si>
    <t>SPESE IMPEGNATE 2017</t>
  </si>
  <si>
    <t>MOD "L"(indicare solo anno 2017)</t>
  </si>
  <si>
    <t>I.C.  BIENNO</t>
  </si>
  <si>
    <t>data, 07/03/2019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</si>
</sst>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"/>
    <numFmt numFmtId="165" formatCode="&quot;€&quot;\ #,##0.0000"/>
    <numFmt numFmtId="166" formatCode="&quot;€&quot;\ #,##0.00000"/>
  </numFmts>
  <fonts count="42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sz val="18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sz val="10"/>
      <color indexed="12"/>
      <name val="Arial"/>
      <family val="2"/>
    </font>
    <font>
      <sz val="2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8"/>
      <color indexed="11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8"/>
      <color indexed="17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12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21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0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4" fontId="9" fillId="2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0" fontId="4" fillId="0" borderId="0" xfId="0" applyFont="1" applyProtection="1">
      <protection hidden="1"/>
    </xf>
    <xf numFmtId="164" fontId="10" fillId="2" borderId="1" xfId="0" applyNumberFormat="1" applyFont="1" applyFill="1" applyBorder="1" applyAlignment="1" applyProtection="1">
      <alignment horizontal="center"/>
      <protection hidden="1"/>
    </xf>
    <xf numFmtId="0" fontId="8" fillId="0" borderId="1" xfId="0" applyFont="1" applyBorder="1" applyProtection="1">
      <protection hidden="1"/>
    </xf>
    <xf numFmtId="0" fontId="8" fillId="0" borderId="1" xfId="0" quotePrefix="1" applyFont="1" applyBorder="1" applyProtection="1">
      <protection hidden="1"/>
    </xf>
    <xf numFmtId="0" fontId="8" fillId="0" borderId="0" xfId="0" applyFont="1" applyProtection="1">
      <protection hidden="1"/>
    </xf>
    <xf numFmtId="164" fontId="8" fillId="2" borderId="1" xfId="0" applyNumberFormat="1" applyFont="1" applyFill="1" applyBorder="1" applyAlignment="1" applyProtection="1">
      <alignment horizontal="center"/>
      <protection hidden="1"/>
    </xf>
    <xf numFmtId="0" fontId="8" fillId="0" borderId="0" xfId="0" quotePrefix="1" applyFont="1" applyProtection="1">
      <protection hidden="1"/>
    </xf>
    <xf numFmtId="0" fontId="8" fillId="0" borderId="1" xfId="0" quotePrefix="1" applyFont="1" applyBorder="1" applyAlignment="1" applyProtection="1">
      <alignment horizontal="center"/>
      <protection hidden="1"/>
    </xf>
    <xf numFmtId="164" fontId="9" fillId="3" borderId="1" xfId="0" applyNumberFormat="1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14" fillId="3" borderId="0" xfId="0" applyFont="1" applyFill="1" applyProtection="1">
      <protection hidden="1"/>
    </xf>
    <xf numFmtId="164" fontId="4" fillId="0" borderId="0" xfId="0" applyNumberFormat="1" applyFont="1" applyProtection="1">
      <protection hidden="1"/>
    </xf>
    <xf numFmtId="164" fontId="5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164" fontId="5" fillId="0" borderId="1" xfId="0" applyNumberFormat="1" applyFont="1" applyBorder="1" applyAlignment="1" applyProtection="1">
      <alignment horizontal="left"/>
      <protection hidden="1"/>
    </xf>
    <xf numFmtId="164" fontId="5" fillId="4" borderId="1" xfId="0" applyNumberFormat="1" applyFont="1" applyFill="1" applyBorder="1" applyAlignment="1" applyProtection="1">
      <alignment horizontal="center"/>
      <protection hidden="1"/>
    </xf>
    <xf numFmtId="0" fontId="5" fillId="0" borderId="1" xfId="0" quotePrefix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4" fontId="0" fillId="4" borderId="2" xfId="0" applyNumberFormat="1" applyFill="1" applyBorder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4" fillId="4" borderId="1" xfId="0" applyNumberFormat="1" applyFont="1" applyFill="1" applyBorder="1" applyAlignment="1" applyProtection="1">
      <alignment horizontal="center"/>
      <protection hidden="1"/>
    </xf>
    <xf numFmtId="0" fontId="12" fillId="0" borderId="0" xfId="0" quotePrefix="1" applyFont="1" applyProtection="1"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4" fontId="4" fillId="0" borderId="0" xfId="0" applyNumberFormat="1" applyFont="1" applyFill="1" applyBorder="1" applyAlignment="1" applyProtection="1">
      <alignment horizontal="center"/>
      <protection hidden="1"/>
    </xf>
    <xf numFmtId="164" fontId="15" fillId="4" borderId="2" xfId="0" applyNumberFormat="1" applyFont="1" applyFill="1" applyBorder="1" applyProtection="1">
      <protection hidden="1"/>
    </xf>
    <xf numFmtId="0" fontId="13" fillId="0" borderId="0" xfId="0" quotePrefix="1" applyFont="1" applyProtection="1">
      <protection hidden="1"/>
    </xf>
    <xf numFmtId="164" fontId="16" fillId="3" borderId="1" xfId="0" applyNumberFormat="1" applyFont="1" applyFill="1" applyBorder="1" applyAlignment="1" applyProtection="1">
      <alignment horizontal="center"/>
      <protection hidden="1"/>
    </xf>
    <xf numFmtId="164" fontId="17" fillId="4" borderId="2" xfId="0" applyNumberFormat="1" applyFont="1" applyFill="1" applyBorder="1" applyProtection="1"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164" fontId="7" fillId="4" borderId="1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0" fillId="0" borderId="0" xfId="0" applyProtection="1">
      <protection locked="0"/>
    </xf>
    <xf numFmtId="164" fontId="27" fillId="4" borderId="3" xfId="0" applyNumberFormat="1" applyFont="1" applyFill="1" applyBorder="1" applyAlignment="1" applyProtection="1">
      <alignment horizontal="center"/>
      <protection locked="0"/>
    </xf>
    <xf numFmtId="164" fontId="27" fillId="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4" fontId="27" fillId="4" borderId="4" xfId="0" applyNumberFormat="1" applyFont="1" applyFill="1" applyBorder="1" applyAlignment="1" applyProtection="1">
      <alignment horizontal="center"/>
      <protection locked="0"/>
    </xf>
    <xf numFmtId="164" fontId="27" fillId="5" borderId="5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32" fillId="0" borderId="0" xfId="0" applyFont="1" applyFill="1" applyBorder="1" applyAlignment="1" applyProtection="1">
      <alignment horizontal="left"/>
      <protection hidden="1"/>
    </xf>
    <xf numFmtId="0" fontId="0" fillId="0" borderId="6" xfId="0" applyBorder="1" applyProtection="1">
      <protection hidden="1"/>
    </xf>
    <xf numFmtId="0" fontId="0" fillId="0" borderId="6" xfId="0" applyBorder="1" applyAlignment="1" applyProtection="1">
      <alignment horizontal="center" vertical="center" textRotation="180"/>
      <protection hidden="1"/>
    </xf>
    <xf numFmtId="0" fontId="35" fillId="0" borderId="0" xfId="0" applyFont="1" applyProtection="1">
      <protection hidden="1"/>
    </xf>
    <xf numFmtId="0" fontId="29" fillId="0" borderId="7" xfId="0" applyFont="1" applyBorder="1" applyAlignment="1" applyProtection="1">
      <alignment horizontal="center"/>
      <protection hidden="1"/>
    </xf>
    <xf numFmtId="164" fontId="27" fillId="6" borderId="3" xfId="0" applyNumberFormat="1" applyFont="1" applyFill="1" applyBorder="1" applyAlignment="1" applyProtection="1">
      <alignment horizontal="center"/>
      <protection locked="0"/>
    </xf>
    <xf numFmtId="164" fontId="27" fillId="6" borderId="1" xfId="0" applyNumberFormat="1" applyFont="1" applyFill="1" applyBorder="1" applyAlignment="1" applyProtection="1">
      <alignment horizontal="center"/>
      <protection locked="0"/>
    </xf>
    <xf numFmtId="164" fontId="27" fillId="6" borderId="4" xfId="0" applyNumberFormat="1" applyFont="1" applyFill="1" applyBorder="1" applyAlignment="1" applyProtection="1">
      <alignment horizontal="center"/>
      <protection locked="0"/>
    </xf>
    <xf numFmtId="164" fontId="26" fillId="0" borderId="1" xfId="0" applyNumberFormat="1" applyFont="1" applyBorder="1" applyProtection="1">
      <protection locked="0"/>
    </xf>
    <xf numFmtId="0" fontId="29" fillId="0" borderId="5" xfId="0" applyFont="1" applyBorder="1" applyAlignment="1" applyProtection="1">
      <alignment horizontal="center"/>
      <protection hidden="1"/>
    </xf>
    <xf numFmtId="0" fontId="29" fillId="0" borderId="8" xfId="0" applyFont="1" applyBorder="1" applyAlignment="1" applyProtection="1">
      <alignment horizontal="center"/>
      <protection hidden="1"/>
    </xf>
    <xf numFmtId="0" fontId="29" fillId="0" borderId="9" xfId="0" applyFont="1" applyBorder="1" applyAlignment="1" applyProtection="1">
      <alignment horizontal="center"/>
      <protection hidden="1"/>
    </xf>
    <xf numFmtId="0" fontId="29" fillId="0" borderId="10" xfId="0" applyFont="1" applyBorder="1" applyAlignment="1" applyProtection="1">
      <alignment horizontal="center"/>
      <protection hidden="1"/>
    </xf>
    <xf numFmtId="0" fontId="36" fillId="0" borderId="3" xfId="0" applyFont="1" applyBorder="1" applyAlignment="1" applyProtection="1">
      <alignment horizontal="left"/>
      <protection hidden="1"/>
    </xf>
    <xf numFmtId="0" fontId="36" fillId="0" borderId="1" xfId="0" applyFont="1" applyBorder="1" applyAlignment="1" applyProtection="1">
      <alignment horizontal="left"/>
      <protection hidden="1"/>
    </xf>
    <xf numFmtId="0" fontId="36" fillId="0" borderId="4" xfId="0" applyFont="1" applyBorder="1" applyAlignment="1" applyProtection="1">
      <alignment horizontal="left"/>
      <protection hidden="1"/>
    </xf>
    <xf numFmtId="0" fontId="36" fillId="0" borderId="11" xfId="0" applyFont="1" applyBorder="1" applyAlignment="1" applyProtection="1">
      <alignment horizontal="left"/>
      <protection hidden="1"/>
    </xf>
    <xf numFmtId="0" fontId="36" fillId="0" borderId="0" xfId="0" applyFont="1" applyProtection="1">
      <protection hidden="1"/>
    </xf>
    <xf numFmtId="0" fontId="36" fillId="0" borderId="1" xfId="0" applyFont="1" applyFill="1" applyBorder="1" applyAlignment="1" applyProtection="1">
      <alignment horizontal="left"/>
      <protection hidden="1"/>
    </xf>
    <xf numFmtId="164" fontId="5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4" fillId="3" borderId="1" xfId="0" applyFont="1" applyFill="1" applyBorder="1" applyProtection="1">
      <protection hidden="1"/>
    </xf>
    <xf numFmtId="164" fontId="0" fillId="2" borderId="0" xfId="0" applyNumberFormat="1" applyFill="1" applyProtection="1">
      <protection hidden="1"/>
    </xf>
    <xf numFmtId="164" fontId="4" fillId="2" borderId="0" xfId="0" applyNumberFormat="1" applyFont="1" applyFill="1" applyProtection="1">
      <protection hidden="1"/>
    </xf>
    <xf numFmtId="164" fontId="37" fillId="0" borderId="0" xfId="0" applyNumberFormat="1" applyFont="1" applyProtection="1">
      <protection locked="0"/>
    </xf>
    <xf numFmtId="0" fontId="37" fillId="0" borderId="0" xfId="0" applyFont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4" fillId="7" borderId="12" xfId="0" applyFont="1" applyFill="1" applyBorder="1" applyAlignment="1" applyProtection="1">
      <alignment horizontal="center" vertical="center" wrapText="1"/>
      <protection hidden="1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8" fillId="7" borderId="13" xfId="0" applyFont="1" applyFill="1" applyBorder="1" applyAlignment="1" applyProtection="1">
      <alignment horizontal="center" vertical="center" wrapText="1"/>
      <protection hidden="1"/>
    </xf>
    <xf numFmtId="0" fontId="34" fillId="7" borderId="14" xfId="0" applyFont="1" applyFill="1" applyBorder="1" applyAlignment="1" applyProtection="1">
      <alignment vertical="center" wrapText="1"/>
      <protection hidden="1"/>
    </xf>
    <xf numFmtId="0" fontId="38" fillId="0" borderId="0" xfId="0" applyFont="1" applyProtection="1"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13" fillId="0" borderId="0" xfId="0" applyFont="1" applyProtection="1">
      <protection hidden="1"/>
    </xf>
    <xf numFmtId="165" fontId="41" fillId="4" borderId="1" xfId="0" applyNumberFormat="1" applyFont="1" applyFill="1" applyBorder="1" applyAlignment="1" applyProtection="1">
      <alignment horizontal="center"/>
      <protection hidden="1"/>
    </xf>
    <xf numFmtId="166" fontId="41" fillId="3" borderId="1" xfId="0" applyNumberFormat="1" applyFont="1" applyFill="1" applyBorder="1" applyAlignment="1" applyProtection="1">
      <alignment horizontal="center"/>
      <protection hidden="1"/>
    </xf>
    <xf numFmtId="0" fontId="26" fillId="0" borderId="7" xfId="0" applyFont="1" applyBorder="1" applyAlignment="1" applyProtection="1">
      <alignment horizontal="center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 textRotation="180"/>
      <protection hidden="1"/>
    </xf>
    <xf numFmtId="0" fontId="0" fillId="0" borderId="16" xfId="0" applyBorder="1" applyAlignment="1" applyProtection="1">
      <alignment horizontal="center" vertical="center" textRotation="180"/>
      <protection hidden="1"/>
    </xf>
  </cellXfs>
  <cellStyles count="1">
    <cellStyle name="Normale" xfId="0" builtinId="0"/>
  </cellStyles>
  <dxfs count="14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O6" sqref="O6"/>
    </sheetView>
  </sheetViews>
  <sheetFormatPr defaultRowHeight="12.75" x14ac:dyDescent="0.2"/>
  <cols>
    <col min="1" max="16384" width="9.140625" style="30"/>
  </cols>
  <sheetData>
    <row r="1" spans="1:6" ht="25.5" x14ac:dyDescent="0.35">
      <c r="A1" s="12"/>
      <c r="B1" s="86" t="s">
        <v>33</v>
      </c>
      <c r="C1" s="87"/>
      <c r="D1" s="86" t="s">
        <v>118</v>
      </c>
      <c r="E1" s="88"/>
      <c r="F1" s="88"/>
    </row>
    <row r="2" spans="1:6" s="45" customFormat="1" x14ac:dyDescent="0.2">
      <c r="A2" s="45" t="s">
        <v>116</v>
      </c>
    </row>
    <row r="3" spans="1:6" ht="18" customHeight="1" x14ac:dyDescent="0.35">
      <c r="A3" s="45" t="s">
        <v>117</v>
      </c>
      <c r="B3" s="12"/>
      <c r="C3" s="12"/>
    </row>
    <row r="4" spans="1:6" ht="18" customHeight="1" x14ac:dyDescent="0.35">
      <c r="A4" s="45" t="s">
        <v>95</v>
      </c>
      <c r="B4" s="12"/>
      <c r="C4" s="12"/>
    </row>
    <row r="5" spans="1:6" ht="18" customHeight="1" x14ac:dyDescent="0.35">
      <c r="A5" s="45" t="s">
        <v>96</v>
      </c>
      <c r="B5" s="12"/>
      <c r="C5" s="12"/>
    </row>
    <row r="6" spans="1:6" ht="18" customHeight="1" x14ac:dyDescent="0.35">
      <c r="A6" s="45" t="s">
        <v>97</v>
      </c>
      <c r="B6" s="12"/>
      <c r="C6" s="12"/>
    </row>
    <row r="7" spans="1:6" ht="18" customHeight="1" x14ac:dyDescent="0.35">
      <c r="A7" s="45" t="s">
        <v>109</v>
      </c>
      <c r="B7" s="12"/>
      <c r="C7" s="12"/>
    </row>
    <row r="8" spans="1:6" ht="18" customHeight="1" x14ac:dyDescent="0.35">
      <c r="A8" s="45" t="s">
        <v>106</v>
      </c>
      <c r="B8" s="12"/>
      <c r="C8" s="12"/>
    </row>
    <row r="9" spans="1:6" ht="18" customHeight="1" x14ac:dyDescent="0.35">
      <c r="A9" s="45" t="s">
        <v>107</v>
      </c>
      <c r="B9" s="12"/>
      <c r="C9" s="12"/>
    </row>
    <row r="10" spans="1:6" ht="18" customHeight="1" x14ac:dyDescent="0.35">
      <c r="A10" s="46" t="s">
        <v>53</v>
      </c>
      <c r="B10" s="12"/>
      <c r="C10" s="12"/>
    </row>
    <row r="11" spans="1:6" ht="18" customHeight="1" x14ac:dyDescent="0.35">
      <c r="A11" s="46" t="s">
        <v>108</v>
      </c>
      <c r="B11" s="12"/>
      <c r="C11" s="12"/>
    </row>
    <row r="12" spans="1:6" ht="18" customHeight="1" x14ac:dyDescent="0.35">
      <c r="A12" s="45" t="s">
        <v>66</v>
      </c>
      <c r="B12" s="12"/>
      <c r="C12" s="12"/>
    </row>
    <row r="13" spans="1:6" ht="18" customHeight="1" x14ac:dyDescent="0.35">
      <c r="A13" s="45" t="s">
        <v>103</v>
      </c>
      <c r="B13" s="12"/>
      <c r="C13" s="12"/>
    </row>
    <row r="14" spans="1:6" ht="18" customHeight="1" x14ac:dyDescent="0.35">
      <c r="A14" s="45" t="s">
        <v>54</v>
      </c>
      <c r="B14" s="12"/>
      <c r="C14" s="12"/>
    </row>
    <row r="15" spans="1:6" ht="18" customHeight="1" x14ac:dyDescent="0.35">
      <c r="A15" s="45" t="s">
        <v>65</v>
      </c>
      <c r="B15" s="12"/>
      <c r="C15" s="12"/>
    </row>
    <row r="16" spans="1:6" ht="18" customHeight="1" x14ac:dyDescent="0.35">
      <c r="A16" s="45" t="s">
        <v>102</v>
      </c>
      <c r="B16" s="12"/>
      <c r="C16" s="12"/>
    </row>
    <row r="17" spans="1:3" ht="18" customHeight="1" x14ac:dyDescent="0.35">
      <c r="A17" s="45" t="s">
        <v>64</v>
      </c>
      <c r="B17" s="12"/>
      <c r="C17" s="12"/>
    </row>
    <row r="18" spans="1:3" ht="18" customHeight="1" x14ac:dyDescent="0.35">
      <c r="A18" s="45" t="s">
        <v>51</v>
      </c>
      <c r="B18" s="12"/>
      <c r="C18" s="12"/>
    </row>
    <row r="19" spans="1:3" ht="18" customHeight="1" x14ac:dyDescent="0.35">
      <c r="A19" s="45" t="s">
        <v>52</v>
      </c>
      <c r="B19" s="12"/>
      <c r="C19" s="12"/>
    </row>
    <row r="20" spans="1:3" ht="18" customHeight="1" x14ac:dyDescent="0.35">
      <c r="A20" s="45" t="s">
        <v>98</v>
      </c>
      <c r="B20" s="12"/>
      <c r="C20" s="12"/>
    </row>
    <row r="21" spans="1:3" ht="18" customHeight="1" x14ac:dyDescent="0.35">
      <c r="A21" s="45" t="s">
        <v>99</v>
      </c>
      <c r="B21" s="12"/>
      <c r="C21" s="12"/>
    </row>
    <row r="22" spans="1:3" ht="18" customHeight="1" x14ac:dyDescent="0.35">
      <c r="A22" s="45" t="s">
        <v>100</v>
      </c>
      <c r="B22" s="12"/>
      <c r="C22" s="12"/>
    </row>
    <row r="23" spans="1:3" ht="18" customHeight="1" x14ac:dyDescent="0.35">
      <c r="A23" s="45" t="s">
        <v>101</v>
      </c>
      <c r="B23" s="12"/>
      <c r="C23" s="12"/>
    </row>
    <row r="24" spans="1:3" ht="18" customHeight="1" x14ac:dyDescent="0.35">
      <c r="A24" s="45" t="s">
        <v>104</v>
      </c>
      <c r="B24" s="12"/>
      <c r="C24" s="12"/>
    </row>
    <row r="25" spans="1:3" ht="18" customHeight="1" x14ac:dyDescent="0.35">
      <c r="A25" s="45" t="s">
        <v>105</v>
      </c>
      <c r="B25" s="12"/>
      <c r="C25" s="12"/>
    </row>
    <row r="26" spans="1:3" ht="18" customHeight="1" x14ac:dyDescent="0.35">
      <c r="A26" s="47" t="s">
        <v>34</v>
      </c>
      <c r="B26" s="12"/>
      <c r="C26" s="12"/>
    </row>
  </sheetData>
  <phoneticPr fontId="26" type="noConversion"/>
  <pageMargins left="0.19685039370078741" right="0.19685039370078741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selection activeCell="A49" sqref="A49"/>
    </sheetView>
  </sheetViews>
  <sheetFormatPr defaultRowHeight="12.75" x14ac:dyDescent="0.2"/>
  <cols>
    <col min="1" max="1" width="47.7109375" style="30" customWidth="1"/>
    <col min="2" max="2" width="16.42578125" style="54" customWidth="1"/>
    <col min="3" max="3" width="25.28515625" style="30" customWidth="1"/>
    <col min="4" max="4" width="10.42578125" style="30" customWidth="1"/>
    <col min="5" max="16384" width="9.140625" style="48"/>
  </cols>
  <sheetData>
    <row r="1" spans="1:7" ht="54" customHeight="1" thickBot="1" x14ac:dyDescent="0.25">
      <c r="A1" s="82" t="s">
        <v>124</v>
      </c>
      <c r="B1" s="83" t="s">
        <v>42</v>
      </c>
      <c r="C1" s="84" t="s">
        <v>38</v>
      </c>
      <c r="D1" s="85" t="s">
        <v>47</v>
      </c>
    </row>
    <row r="2" spans="1:7" ht="18.75" customHeight="1" thickTop="1" x14ac:dyDescent="0.25">
      <c r="A2" s="68" t="s">
        <v>125</v>
      </c>
      <c r="B2" s="49">
        <v>90667.26</v>
      </c>
      <c r="C2" s="59" t="s">
        <v>73</v>
      </c>
      <c r="D2" s="94" t="s">
        <v>46</v>
      </c>
    </row>
    <row r="3" spans="1:7" ht="15.75" x14ac:dyDescent="0.25">
      <c r="A3" s="68" t="s">
        <v>126</v>
      </c>
      <c r="B3" s="49">
        <v>89957.440000000002</v>
      </c>
      <c r="C3" s="59" t="s">
        <v>74</v>
      </c>
      <c r="D3" s="94"/>
    </row>
    <row r="4" spans="1:7" ht="15.75" x14ac:dyDescent="0.25">
      <c r="A4" s="69" t="s">
        <v>39</v>
      </c>
      <c r="B4" s="50">
        <v>709.82</v>
      </c>
      <c r="C4" s="59" t="s">
        <v>75</v>
      </c>
      <c r="D4" s="94"/>
    </row>
    <row r="5" spans="1:7" ht="15.75" x14ac:dyDescent="0.25">
      <c r="A5" s="69" t="s">
        <v>40</v>
      </c>
      <c r="B5" s="50">
        <v>0</v>
      </c>
      <c r="C5" s="59" t="s">
        <v>76</v>
      </c>
      <c r="D5" s="94"/>
      <c r="G5" s="51"/>
    </row>
    <row r="6" spans="1:7" ht="15.75" x14ac:dyDescent="0.25">
      <c r="A6" s="69" t="s">
        <v>44</v>
      </c>
      <c r="B6" s="50">
        <v>0</v>
      </c>
      <c r="C6" s="59" t="s">
        <v>77</v>
      </c>
      <c r="D6" s="94"/>
    </row>
    <row r="7" spans="1:7" ht="16.5" thickBot="1" x14ac:dyDescent="0.3">
      <c r="A7" s="70" t="s">
        <v>45</v>
      </c>
      <c r="B7" s="50">
        <v>0</v>
      </c>
      <c r="C7" s="59" t="s">
        <v>78</v>
      </c>
      <c r="D7" s="94"/>
    </row>
    <row r="8" spans="1:7" ht="6" customHeight="1" thickBot="1" x14ac:dyDescent="0.3">
      <c r="A8" s="71"/>
      <c r="B8" s="53"/>
      <c r="C8" s="64"/>
      <c r="D8" s="56"/>
    </row>
    <row r="9" spans="1:7" ht="18" customHeight="1" x14ac:dyDescent="0.25">
      <c r="A9" s="68" t="s">
        <v>127</v>
      </c>
      <c r="B9" s="49">
        <v>80965.84</v>
      </c>
      <c r="C9" s="65" t="s">
        <v>60</v>
      </c>
      <c r="D9" s="94" t="s">
        <v>7</v>
      </c>
    </row>
    <row r="10" spans="1:7" ht="15.75" x14ac:dyDescent="0.25">
      <c r="A10" s="69" t="s">
        <v>85</v>
      </c>
      <c r="B10" s="50">
        <v>122626.69</v>
      </c>
      <c r="C10" s="59" t="s">
        <v>79</v>
      </c>
      <c r="D10" s="94"/>
    </row>
    <row r="11" spans="1:7" ht="15.75" x14ac:dyDescent="0.25">
      <c r="A11" s="69" t="s">
        <v>86</v>
      </c>
      <c r="B11" s="50">
        <v>121916.87</v>
      </c>
      <c r="C11" s="59" t="s">
        <v>80</v>
      </c>
      <c r="D11" s="94"/>
    </row>
    <row r="12" spans="1:7" ht="15.75" x14ac:dyDescent="0.25">
      <c r="A12" s="69" t="s">
        <v>49</v>
      </c>
      <c r="B12" s="50">
        <v>57885.52</v>
      </c>
      <c r="C12" s="59" t="s">
        <v>61</v>
      </c>
      <c r="D12" s="94"/>
    </row>
    <row r="13" spans="1:7" ht="15.75" x14ac:dyDescent="0.25">
      <c r="A13" s="69" t="s">
        <v>50</v>
      </c>
      <c r="B13" s="50">
        <v>18351.7</v>
      </c>
      <c r="C13" s="59" t="s">
        <v>62</v>
      </c>
      <c r="D13" s="94"/>
    </row>
    <row r="14" spans="1:7" ht="15.75" x14ac:dyDescent="0.25">
      <c r="A14" s="69" t="s">
        <v>128</v>
      </c>
      <c r="B14" s="50">
        <v>0</v>
      </c>
      <c r="C14" s="92" t="s">
        <v>138</v>
      </c>
      <c r="D14" s="94"/>
    </row>
    <row r="15" spans="1:7" ht="15.75" x14ac:dyDescent="0.25">
      <c r="A15" s="69" t="s">
        <v>129</v>
      </c>
      <c r="B15" s="50">
        <v>13290.66</v>
      </c>
      <c r="C15" s="92" t="s">
        <v>138</v>
      </c>
      <c r="D15" s="94"/>
    </row>
    <row r="16" spans="1:7" ht="16.5" thickBot="1" x14ac:dyDescent="0.3">
      <c r="A16" s="70" t="s">
        <v>130</v>
      </c>
      <c r="B16" s="52">
        <v>27431.54</v>
      </c>
      <c r="C16" s="93" t="s">
        <v>81</v>
      </c>
      <c r="D16" s="94"/>
    </row>
    <row r="17" spans="1:4" ht="9" customHeight="1" thickBot="1" x14ac:dyDescent="0.3">
      <c r="A17" s="71"/>
      <c r="B17" s="53"/>
      <c r="C17" s="67"/>
      <c r="D17" s="57"/>
    </row>
    <row r="18" spans="1:4" ht="15.75" x14ac:dyDescent="0.25">
      <c r="A18" s="68" t="s">
        <v>131</v>
      </c>
      <c r="B18" s="60">
        <f>B3</f>
        <v>89957.440000000002</v>
      </c>
      <c r="C18" s="59" t="s">
        <v>74</v>
      </c>
      <c r="D18" s="94" t="s">
        <v>0</v>
      </c>
    </row>
    <row r="19" spans="1:4" ht="15.75" x14ac:dyDescent="0.25">
      <c r="A19" s="69" t="s">
        <v>41</v>
      </c>
      <c r="B19" s="61">
        <f>B16</f>
        <v>27431.54</v>
      </c>
      <c r="C19" s="66" t="s">
        <v>81</v>
      </c>
      <c r="D19" s="94"/>
    </row>
    <row r="20" spans="1:4" ht="15.75" x14ac:dyDescent="0.25">
      <c r="A20" s="69" t="s">
        <v>132</v>
      </c>
      <c r="B20" s="50">
        <v>80877.600000000006</v>
      </c>
      <c r="C20" s="92" t="s">
        <v>113</v>
      </c>
      <c r="D20" s="94"/>
    </row>
    <row r="21" spans="1:4" ht="16.5" thickBot="1" x14ac:dyDescent="0.3">
      <c r="A21" s="70" t="s">
        <v>133</v>
      </c>
      <c r="B21" s="52">
        <v>18351.7</v>
      </c>
      <c r="C21" s="59" t="s">
        <v>114</v>
      </c>
      <c r="D21" s="94"/>
    </row>
    <row r="22" spans="1:4" ht="7.5" customHeight="1" thickBot="1" x14ac:dyDescent="0.3">
      <c r="A22" s="71"/>
      <c r="B22" s="53"/>
      <c r="C22" s="67"/>
      <c r="D22" s="57"/>
    </row>
    <row r="23" spans="1:4" ht="15.75" x14ac:dyDescent="0.25">
      <c r="A23" s="68" t="s">
        <v>134</v>
      </c>
      <c r="B23" s="49">
        <v>122626.69</v>
      </c>
      <c r="C23" s="65" t="s">
        <v>82</v>
      </c>
      <c r="D23" s="94" t="s">
        <v>10</v>
      </c>
    </row>
    <row r="24" spans="1:4" ht="15.75" x14ac:dyDescent="0.25">
      <c r="A24" s="69" t="s">
        <v>136</v>
      </c>
      <c r="B24" s="61">
        <f>B10</f>
        <v>122626.69</v>
      </c>
      <c r="C24" s="59" t="s">
        <v>79</v>
      </c>
      <c r="D24" s="94"/>
    </row>
    <row r="25" spans="1:4" ht="20.25" customHeight="1" thickBot="1" x14ac:dyDescent="0.3">
      <c r="A25" s="69" t="s">
        <v>128</v>
      </c>
      <c r="B25" s="62">
        <f>B14</f>
        <v>0</v>
      </c>
      <c r="C25" s="59" t="s">
        <v>115</v>
      </c>
      <c r="D25" s="94"/>
    </row>
    <row r="26" spans="1:4" ht="9" customHeight="1" thickBot="1" x14ac:dyDescent="0.3">
      <c r="A26" s="71"/>
      <c r="B26" s="53"/>
      <c r="C26" s="64"/>
      <c r="D26" s="57"/>
    </row>
    <row r="27" spans="1:4" ht="15.75" x14ac:dyDescent="0.25">
      <c r="A27" s="68" t="s">
        <v>135</v>
      </c>
      <c r="B27" s="49">
        <v>108626.21</v>
      </c>
      <c r="C27" s="65" t="s">
        <v>83</v>
      </c>
      <c r="D27" s="94" t="s">
        <v>12</v>
      </c>
    </row>
    <row r="28" spans="1:4" ht="15.75" x14ac:dyDescent="0.25">
      <c r="A28" s="69" t="s">
        <v>137</v>
      </c>
      <c r="B28" s="61">
        <f>B11</f>
        <v>121916.87</v>
      </c>
      <c r="C28" s="59" t="s">
        <v>80</v>
      </c>
      <c r="D28" s="94"/>
    </row>
    <row r="29" spans="1:4" ht="16.5" thickBot="1" x14ac:dyDescent="0.3">
      <c r="A29" s="69" t="s">
        <v>129</v>
      </c>
      <c r="B29" s="62">
        <f>B15</f>
        <v>13290.66</v>
      </c>
      <c r="C29" s="59" t="s">
        <v>112</v>
      </c>
      <c r="D29" s="94"/>
    </row>
    <row r="30" spans="1:4" ht="7.5" customHeight="1" thickBot="1" x14ac:dyDescent="0.3">
      <c r="A30" s="71"/>
      <c r="B30" s="53"/>
      <c r="C30" s="64"/>
      <c r="D30" s="57"/>
    </row>
    <row r="31" spans="1:4" ht="15.75" x14ac:dyDescent="0.25">
      <c r="A31" s="68" t="s">
        <v>56</v>
      </c>
      <c r="B31" s="49">
        <v>43478.73</v>
      </c>
      <c r="C31" s="65" t="s">
        <v>84</v>
      </c>
      <c r="D31" s="94" t="s">
        <v>15</v>
      </c>
    </row>
    <row r="32" spans="1:4" ht="15.75" x14ac:dyDescent="0.25">
      <c r="A32" s="69" t="s">
        <v>55</v>
      </c>
      <c r="B32" s="50">
        <v>37575.879999999997</v>
      </c>
      <c r="C32" s="59" t="s">
        <v>63</v>
      </c>
      <c r="D32" s="94"/>
    </row>
    <row r="33" spans="1:4" ht="15.75" x14ac:dyDescent="0.25">
      <c r="A33" s="69" t="s">
        <v>57</v>
      </c>
      <c r="B33" s="50">
        <v>4528.43</v>
      </c>
      <c r="C33" s="59" t="s">
        <v>63</v>
      </c>
      <c r="D33" s="94"/>
    </row>
    <row r="34" spans="1:4" ht="15.75" x14ac:dyDescent="0.25">
      <c r="A34" s="69" t="s">
        <v>58</v>
      </c>
      <c r="B34" s="50">
        <v>1000</v>
      </c>
      <c r="C34" s="59" t="s">
        <v>63</v>
      </c>
      <c r="D34" s="94"/>
    </row>
    <row r="35" spans="1:4" ht="15.75" x14ac:dyDescent="0.25">
      <c r="A35" s="69" t="s">
        <v>59</v>
      </c>
      <c r="B35" s="50">
        <v>374.42</v>
      </c>
      <c r="C35" s="59" t="s">
        <v>63</v>
      </c>
      <c r="D35" s="94"/>
    </row>
    <row r="36" spans="1:4" ht="16.5" thickBot="1" x14ac:dyDescent="0.3">
      <c r="A36" s="69" t="s">
        <v>110</v>
      </c>
      <c r="B36" s="50">
        <v>0</v>
      </c>
      <c r="C36" s="59" t="s">
        <v>63</v>
      </c>
      <c r="D36" s="95"/>
    </row>
    <row r="37" spans="1:4" ht="14.25" x14ac:dyDescent="0.2">
      <c r="A37" s="72"/>
    </row>
    <row r="38" spans="1:4" ht="14.25" x14ac:dyDescent="0.2">
      <c r="A38" s="55" t="s">
        <v>48</v>
      </c>
      <c r="B38" s="79" t="s">
        <v>87</v>
      </c>
      <c r="C38" s="80" t="s">
        <v>88</v>
      </c>
    </row>
    <row r="39" spans="1:4" ht="15" x14ac:dyDescent="0.25">
      <c r="A39" s="73" t="s">
        <v>89</v>
      </c>
      <c r="B39" s="63" t="str">
        <f>'CONTR AVANZO'!A14</f>
        <v>VERIFICA SUPERATA</v>
      </c>
      <c r="C39" s="81" t="str">
        <f>IF('CONTR AVANZO'!C14=0,"OK",'CONTR AVANZO'!C14)</f>
        <v>OK</v>
      </c>
      <c r="D39" s="58">
        <f t="shared" ref="D39:D44" si="0">IF(B39="VERIFICA SUPERATA",1,2)</f>
        <v>1</v>
      </c>
    </row>
    <row r="40" spans="1:4" ht="15" x14ac:dyDescent="0.25">
      <c r="A40" s="73" t="s">
        <v>90</v>
      </c>
      <c r="B40" s="63" t="str">
        <f>'CONT F CASSA'!A15</f>
        <v>VERIFICA SUPERATA</v>
      </c>
      <c r="C40" s="81" t="str">
        <f>IF('CONT F CASSA'!C15=0,"OK",'CONT F CASSA'!C15)</f>
        <v>OK</v>
      </c>
      <c r="D40" s="58">
        <f t="shared" si="0"/>
        <v>1</v>
      </c>
    </row>
    <row r="41" spans="1:4" ht="15" x14ac:dyDescent="0.25">
      <c r="A41" s="73" t="s">
        <v>91</v>
      </c>
      <c r="B41" s="63" t="str">
        <f>'RES E FC'!A11</f>
        <v>VERIFICA SUPERATA</v>
      </c>
      <c r="C41" s="81" t="str">
        <f>IF('RES E FC'!C11=0,"OK",'RES E FC'!C11)</f>
        <v>OK</v>
      </c>
      <c r="D41" s="58">
        <f t="shared" si="0"/>
        <v>1</v>
      </c>
    </row>
    <row r="42" spans="1:4" ht="15" x14ac:dyDescent="0.25">
      <c r="A42" s="73" t="s">
        <v>92</v>
      </c>
      <c r="B42" s="63" t="str">
        <f>'CONT RISC E RES'!A10</f>
        <v>VERIFICA SUPERATA</v>
      </c>
      <c r="C42" s="81" t="str">
        <f>IF('CONT RISC E RES'!C10=0,"OK",'CONT RISC E RES'!C10)</f>
        <v>OK</v>
      </c>
      <c r="D42" s="58">
        <f t="shared" si="0"/>
        <v>1</v>
      </c>
    </row>
    <row r="43" spans="1:4" ht="15" x14ac:dyDescent="0.25">
      <c r="A43" s="73" t="s">
        <v>93</v>
      </c>
      <c r="B43" s="63" t="str">
        <f>'CONT PAGAMENTI'!A10</f>
        <v>VERIFICA SUPERATA</v>
      </c>
      <c r="C43" s="81" t="str">
        <f>IF('CONT PAGAMENTI'!C10=0,"OK",'CONT PAGAMENTI'!C10)</f>
        <v>OK</v>
      </c>
      <c r="D43" s="58">
        <f t="shared" si="0"/>
        <v>1</v>
      </c>
    </row>
    <row r="44" spans="1:4" ht="15" x14ac:dyDescent="0.25">
      <c r="A44" s="73" t="s">
        <v>94</v>
      </c>
      <c r="B44" s="63" t="str">
        <f>'CONT A'!A12</f>
        <v>VERIFICA SUPERATA</v>
      </c>
      <c r="C44" s="81" t="str">
        <f>IF('CONT A'!C12=0,"OK",'CONT A'!C12)</f>
        <v>OK</v>
      </c>
      <c r="D44" s="58">
        <f t="shared" si="0"/>
        <v>1</v>
      </c>
    </row>
    <row r="46" spans="1:4" x14ac:dyDescent="0.2">
      <c r="A46" s="30" t="s">
        <v>139</v>
      </c>
    </row>
    <row r="48" spans="1:4" x14ac:dyDescent="0.2">
      <c r="A48" s="30" t="s">
        <v>140</v>
      </c>
    </row>
  </sheetData>
  <mergeCells count="6">
    <mergeCell ref="D27:D29"/>
    <mergeCell ref="D31:D36"/>
    <mergeCell ref="D2:D7"/>
    <mergeCell ref="D9:D16"/>
    <mergeCell ref="D18:D21"/>
    <mergeCell ref="D23:D25"/>
  </mergeCells>
  <phoneticPr fontId="26" type="noConversion"/>
  <conditionalFormatting sqref="B39:B44">
    <cfRule type="expression" dxfId="13" priority="1" stopIfTrue="1">
      <formula>D39=1</formula>
    </cfRule>
    <cfRule type="expression" dxfId="12" priority="2" stopIfTrue="1">
      <formula>D39=2</formula>
    </cfRule>
  </conditionalFormatting>
  <conditionalFormatting sqref="D2:D7">
    <cfRule type="expression" dxfId="11" priority="3" stopIfTrue="1">
      <formula>$D$39=1</formula>
    </cfRule>
    <cfRule type="expression" dxfId="10" priority="4" stopIfTrue="1">
      <formula>$D$39=2</formula>
    </cfRule>
  </conditionalFormatting>
  <conditionalFormatting sqref="D9:D16">
    <cfRule type="expression" dxfId="9" priority="5" stopIfTrue="1">
      <formula>$D$40=1</formula>
    </cfRule>
    <cfRule type="expression" dxfId="8" priority="6" stopIfTrue="1">
      <formula>$D$40=2</formula>
    </cfRule>
  </conditionalFormatting>
  <conditionalFormatting sqref="D18:D21">
    <cfRule type="expression" dxfId="7" priority="7" stopIfTrue="1">
      <formula>$D$41=1</formula>
    </cfRule>
    <cfRule type="expression" dxfId="6" priority="8" stopIfTrue="1">
      <formula>$D$41=2</formula>
    </cfRule>
  </conditionalFormatting>
  <conditionalFormatting sqref="D23:D25">
    <cfRule type="expression" dxfId="5" priority="9" stopIfTrue="1">
      <formula>$D$42=1</formula>
    </cfRule>
    <cfRule type="expression" dxfId="4" priority="10" stopIfTrue="1">
      <formula>$D$42=2</formula>
    </cfRule>
  </conditionalFormatting>
  <conditionalFormatting sqref="D27:D29">
    <cfRule type="expression" dxfId="3" priority="11" stopIfTrue="1">
      <formula>$D$43=1</formula>
    </cfRule>
    <cfRule type="expression" dxfId="2" priority="12" stopIfTrue="1">
      <formula>$D$43=2</formula>
    </cfRule>
  </conditionalFormatting>
  <conditionalFormatting sqref="D31:D36">
    <cfRule type="expression" dxfId="1" priority="13" stopIfTrue="1">
      <formula>$D$44=1</formula>
    </cfRule>
    <cfRule type="expression" dxfId="0" priority="14" stopIfTrue="1">
      <formula>$D$44=2</formula>
    </cfRule>
  </conditionalFormatting>
  <dataValidations count="1">
    <dataValidation type="whole" allowBlank="1" showInputMessage="1" showErrorMessage="1" sqref="D39:D44">
      <formula1>1</formula1>
      <formula2>2</formula2>
    </dataValidation>
  </dataValidations>
  <pageMargins left="0.19685039370078741" right="0.19685039370078741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B12" sqref="B12"/>
    </sheetView>
  </sheetViews>
  <sheetFormatPr defaultColWidth="32.42578125" defaultRowHeight="25.5" x14ac:dyDescent="0.35"/>
  <cols>
    <col min="1" max="1" width="32.42578125" style="12" customWidth="1"/>
    <col min="2" max="2" width="48.28515625" style="12" customWidth="1"/>
    <col min="3" max="3" width="23" style="12" customWidth="1"/>
    <col min="4" max="16384" width="32.42578125" style="12"/>
  </cols>
  <sheetData>
    <row r="2" spans="1:3" s="3" customFormat="1" ht="15.75" customHeight="1" x14ac:dyDescent="0.25">
      <c r="A2" s="1"/>
      <c r="B2" s="2" t="s">
        <v>2</v>
      </c>
    </row>
    <row r="3" spans="1:3" s="7" customFormat="1" ht="26.25" x14ac:dyDescent="0.4">
      <c r="A3" s="4" t="s">
        <v>68</v>
      </c>
      <c r="B3" s="5"/>
      <c r="C3" s="6">
        <f>'DATI '!B2</f>
        <v>90667.26</v>
      </c>
    </row>
    <row r="4" spans="1:3" s="7" customFormat="1" ht="5.25" customHeight="1" x14ac:dyDescent="0.4">
      <c r="A4" s="8"/>
      <c r="B4" s="5"/>
    </row>
    <row r="5" spans="1:3" x14ac:dyDescent="0.35">
      <c r="A5" s="9" t="s">
        <v>6</v>
      </c>
      <c r="B5" s="10" t="s">
        <v>1</v>
      </c>
      <c r="C5" s="11" t="s">
        <v>28</v>
      </c>
    </row>
    <row r="6" spans="1:3" s="16" customFormat="1" ht="20.25" x14ac:dyDescent="0.3">
      <c r="A6" s="13">
        <f>'DATI '!B3</f>
        <v>89957.440000000002</v>
      </c>
      <c r="B6" s="14" t="s">
        <v>43</v>
      </c>
      <c r="C6" s="15" t="s">
        <v>23</v>
      </c>
    </row>
    <row r="7" spans="1:3" s="16" customFormat="1" ht="20.25" x14ac:dyDescent="0.3">
      <c r="A7" s="17">
        <f>'DATI '!B4</f>
        <v>709.82</v>
      </c>
      <c r="B7" s="14" t="s">
        <v>35</v>
      </c>
      <c r="C7" s="15" t="s">
        <v>23</v>
      </c>
    </row>
    <row r="8" spans="1:3" s="16" customFormat="1" ht="20.25" x14ac:dyDescent="0.3">
      <c r="A8" s="17">
        <f>'DATI '!B5</f>
        <v>0</v>
      </c>
      <c r="B8" s="14" t="s">
        <v>3</v>
      </c>
      <c r="C8" s="15" t="s">
        <v>24</v>
      </c>
    </row>
    <row r="9" spans="1:3" s="16" customFormat="1" ht="20.25" x14ac:dyDescent="0.3">
      <c r="A9" s="17">
        <f>'DATI '!B6</f>
        <v>0</v>
      </c>
      <c r="B9" s="14" t="s">
        <v>4</v>
      </c>
      <c r="C9" s="15" t="s">
        <v>23</v>
      </c>
    </row>
    <row r="10" spans="1:3" s="16" customFormat="1" ht="20.25" x14ac:dyDescent="0.3">
      <c r="A10" s="17">
        <f>'DATI '!B7</f>
        <v>0</v>
      </c>
      <c r="B10" s="14" t="s">
        <v>21</v>
      </c>
      <c r="C10" s="18" t="s">
        <v>24</v>
      </c>
    </row>
    <row r="11" spans="1:3" s="16" customFormat="1" ht="15" customHeight="1" x14ac:dyDescent="0.3">
      <c r="A11" s="19" t="s">
        <v>5</v>
      </c>
      <c r="B11" s="19" t="s">
        <v>5</v>
      </c>
      <c r="C11" s="14"/>
    </row>
    <row r="12" spans="1:3" s="16" customFormat="1" ht="23.25" x14ac:dyDescent="0.35">
      <c r="A12" s="20">
        <f>A6+A7-A8+A9-A10</f>
        <v>90667.26</v>
      </c>
      <c r="B12" s="14" t="s">
        <v>119</v>
      </c>
      <c r="C12" s="21" t="str">
        <f>IF(A12=C3,"0K","ERRORE")</f>
        <v>0K</v>
      </c>
    </row>
    <row r="14" spans="1:3" x14ac:dyDescent="0.35">
      <c r="A14" s="22" t="str">
        <f>IF(A12=C3,"VERIFICA SUPERATA","VERIFICA NON SUPERATA")</f>
        <v>VERIFICA SUPERATA</v>
      </c>
      <c r="C14" s="78">
        <f>C3-A12</f>
        <v>0</v>
      </c>
    </row>
    <row r="15" spans="1:3" x14ac:dyDescent="0.35">
      <c r="A15" s="23"/>
    </row>
  </sheetData>
  <phoneticPr fontId="0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RowColHeaders="0" zoomScale="88" zoomScaleNormal="88" workbookViewId="0">
      <selection activeCell="B18" sqref="B18"/>
    </sheetView>
  </sheetViews>
  <sheetFormatPr defaultRowHeight="23.25" x14ac:dyDescent="0.35"/>
  <cols>
    <col min="1" max="1" width="27.85546875" style="74" customWidth="1"/>
    <col min="2" max="2" width="71.140625" style="75" customWidth="1"/>
    <col min="3" max="3" width="25.140625" style="75" customWidth="1"/>
    <col min="4" max="16384" width="9.140625" style="75"/>
  </cols>
  <sheetData>
    <row r="1" spans="1:3" ht="26.25" x14ac:dyDescent="0.4">
      <c r="A1" s="24"/>
      <c r="B1" s="25" t="s">
        <v>7</v>
      </c>
      <c r="C1" s="26"/>
    </row>
    <row r="2" spans="1:3" ht="26.25" x14ac:dyDescent="0.4">
      <c r="A2" s="27" t="s">
        <v>67</v>
      </c>
      <c r="B2" s="25"/>
      <c r="C2" s="90">
        <f>'DATI '!B9</f>
        <v>80965.84</v>
      </c>
    </row>
    <row r="3" spans="1:3" ht="13.5" customHeight="1" x14ac:dyDescent="0.4">
      <c r="A3" s="24"/>
      <c r="B3" s="25"/>
      <c r="C3" s="26"/>
    </row>
    <row r="4" spans="1:3" x14ac:dyDescent="0.35">
      <c r="A4" s="24"/>
      <c r="B4" s="26"/>
      <c r="C4" s="26" t="s">
        <v>28</v>
      </c>
    </row>
    <row r="5" spans="1:3" x14ac:dyDescent="0.35">
      <c r="A5" s="28">
        <f>'DATI '!B10</f>
        <v>122626.69</v>
      </c>
      <c r="B5" s="26" t="s">
        <v>26</v>
      </c>
      <c r="C5" s="29" t="s">
        <v>23</v>
      </c>
    </row>
    <row r="6" spans="1:3" x14ac:dyDescent="0.35">
      <c r="A6" s="28">
        <f>'DATI '!B11</f>
        <v>121916.87</v>
      </c>
      <c r="B6" s="26" t="s">
        <v>27</v>
      </c>
      <c r="C6" s="29" t="s">
        <v>24</v>
      </c>
    </row>
    <row r="7" spans="1:3" x14ac:dyDescent="0.35">
      <c r="A7" s="28">
        <f>'DATI '!B12</f>
        <v>57885.52</v>
      </c>
      <c r="B7" s="26" t="s">
        <v>8</v>
      </c>
      <c r="C7" s="29" t="s">
        <v>23</v>
      </c>
    </row>
    <row r="8" spans="1:3" x14ac:dyDescent="0.35">
      <c r="A8" s="28">
        <f>'DATI '!B13</f>
        <v>18351.7</v>
      </c>
      <c r="B8" s="26" t="s">
        <v>9</v>
      </c>
      <c r="C8" s="29" t="s">
        <v>24</v>
      </c>
    </row>
    <row r="9" spans="1:3" x14ac:dyDescent="0.35">
      <c r="A9" s="28">
        <f>'DATI '!B14</f>
        <v>0</v>
      </c>
      <c r="B9" s="26" t="s">
        <v>37</v>
      </c>
      <c r="C9" s="29" t="s">
        <v>24</v>
      </c>
    </row>
    <row r="10" spans="1:3" x14ac:dyDescent="0.35">
      <c r="A10" s="28">
        <f>'DATI '!B15</f>
        <v>13290.66</v>
      </c>
      <c r="B10" s="26" t="s">
        <v>36</v>
      </c>
      <c r="C10" s="29" t="s">
        <v>23</v>
      </c>
    </row>
    <row r="11" spans="1:3" x14ac:dyDescent="0.35">
      <c r="A11" s="28">
        <f>'DATI '!B16</f>
        <v>27431.54</v>
      </c>
      <c r="B11" s="26" t="s">
        <v>25</v>
      </c>
      <c r="C11" s="29" t="s">
        <v>23</v>
      </c>
    </row>
    <row r="12" spans="1:3" x14ac:dyDescent="0.35">
      <c r="A12" s="24" t="s">
        <v>5</v>
      </c>
      <c r="B12" s="26" t="s">
        <v>5</v>
      </c>
      <c r="C12" s="26"/>
    </row>
    <row r="13" spans="1:3" x14ac:dyDescent="0.35">
      <c r="A13" s="91">
        <f>A5-A6+A7-A8-A9+A10+A11</f>
        <v>80965.84</v>
      </c>
      <c r="B13" s="26" t="s">
        <v>20</v>
      </c>
      <c r="C13" s="21" t="str">
        <f>IF(A13=C2,"0K","ERRORE")</f>
        <v>0K</v>
      </c>
    </row>
    <row r="14" spans="1:3" x14ac:dyDescent="0.35">
      <c r="A14" s="24"/>
      <c r="B14" s="26"/>
      <c r="C14" s="26"/>
    </row>
    <row r="15" spans="1:3" ht="25.5" x14ac:dyDescent="0.35">
      <c r="A15" s="76" t="str">
        <f>IF(A13=C2,"VERIFICA SUPERATA","VERIFICA NON SUPERATA")</f>
        <v>VERIFICA SUPERATA</v>
      </c>
      <c r="B15" s="26"/>
      <c r="C15" s="28">
        <f>C2-A13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G9" sqref="G9"/>
    </sheetView>
  </sheetViews>
  <sheetFormatPr defaultRowHeight="12.75" x14ac:dyDescent="0.2"/>
  <cols>
    <col min="1" max="1" width="24.7109375" style="30" bestFit="1" customWidth="1"/>
    <col min="2" max="2" width="55.42578125" style="30" bestFit="1" customWidth="1"/>
    <col min="3" max="3" width="13.140625" style="30" customWidth="1"/>
    <col min="4" max="16384" width="9.140625" style="30"/>
  </cols>
  <sheetData>
    <row r="1" spans="1:3" ht="27" thickBot="1" x14ac:dyDescent="0.45">
      <c r="B1" s="31" t="s">
        <v>0</v>
      </c>
    </row>
    <row r="2" spans="1:3" ht="27" thickBot="1" x14ac:dyDescent="0.45">
      <c r="A2" s="30" t="s">
        <v>69</v>
      </c>
      <c r="B2" s="31"/>
      <c r="C2" s="32">
        <f>'DATI '!B18</f>
        <v>89957.440000000002</v>
      </c>
    </row>
    <row r="3" spans="1:3" ht="26.25" x14ac:dyDescent="0.4">
      <c r="B3" s="31"/>
    </row>
    <row r="4" spans="1:3" ht="8.25" customHeight="1" x14ac:dyDescent="0.2">
      <c r="A4" s="33"/>
    </row>
    <row r="5" spans="1:3" ht="25.5" x14ac:dyDescent="0.35">
      <c r="A5" s="34">
        <f>'DATI '!B19</f>
        <v>27431.54</v>
      </c>
      <c r="B5" s="9" t="s">
        <v>22</v>
      </c>
      <c r="C5" s="35" t="s">
        <v>23</v>
      </c>
    </row>
    <row r="6" spans="1:3" ht="25.5" x14ac:dyDescent="0.35">
      <c r="A6" s="34">
        <f>'DATI '!B20</f>
        <v>80877.600000000006</v>
      </c>
      <c r="B6" s="9" t="s">
        <v>121</v>
      </c>
      <c r="C6" s="35" t="s">
        <v>23</v>
      </c>
    </row>
    <row r="7" spans="1:3" ht="25.5" x14ac:dyDescent="0.35">
      <c r="A7" s="34">
        <f>'DATI '!B21</f>
        <v>18351.7</v>
      </c>
      <c r="B7" s="9" t="s">
        <v>122</v>
      </c>
      <c r="C7" s="35" t="s">
        <v>24</v>
      </c>
    </row>
    <row r="8" spans="1:3" ht="25.5" x14ac:dyDescent="0.35">
      <c r="A8" s="9" t="s">
        <v>5</v>
      </c>
      <c r="B8" s="9" t="s">
        <v>5</v>
      </c>
    </row>
    <row r="9" spans="1:3" ht="25.5" x14ac:dyDescent="0.35">
      <c r="A9" s="36">
        <f>A5+A6-A7</f>
        <v>89957.440000000002</v>
      </c>
      <c r="B9" s="9" t="s">
        <v>123</v>
      </c>
      <c r="C9" s="21" t="str">
        <f>IF(A9=C2,"0K","ERRORE")</f>
        <v>0K</v>
      </c>
    </row>
    <row r="11" spans="1:3" ht="25.5" x14ac:dyDescent="0.35">
      <c r="A11" s="22" t="str">
        <f>IF(A9=C2,"VERIFICA SUPERATA","VERIFICA NON SUPERATA")</f>
        <v>VERIFICA SUPERATA</v>
      </c>
      <c r="C11" s="77">
        <f>C2-A9</f>
        <v>0</v>
      </c>
    </row>
    <row r="12" spans="1:3" ht="25.5" x14ac:dyDescent="0.35">
      <c r="A12" s="37"/>
      <c r="B12" s="3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6" sqref="B6"/>
    </sheetView>
  </sheetViews>
  <sheetFormatPr defaultRowHeight="12.75" x14ac:dyDescent="0.2"/>
  <cols>
    <col min="1" max="1" width="26.140625" style="30" bestFit="1" customWidth="1"/>
    <col min="2" max="2" width="71.85546875" style="30" bestFit="1" customWidth="1"/>
    <col min="3" max="3" width="14.7109375" style="30" customWidth="1"/>
    <col min="4" max="16384" width="9.140625" style="30"/>
  </cols>
  <sheetData>
    <row r="1" spans="1:3" ht="27" thickBot="1" x14ac:dyDescent="0.45">
      <c r="B1" s="31" t="s">
        <v>10</v>
      </c>
    </row>
    <row r="2" spans="1:3" ht="27" thickBot="1" x14ac:dyDescent="0.45">
      <c r="A2" s="30" t="s">
        <v>70</v>
      </c>
      <c r="B2" s="31"/>
      <c r="C2" s="39">
        <f>'DATI '!B23</f>
        <v>122626.69</v>
      </c>
    </row>
    <row r="3" spans="1:3" ht="26.25" x14ac:dyDescent="0.4">
      <c r="B3" s="31"/>
    </row>
    <row r="4" spans="1:3" x14ac:dyDescent="0.2">
      <c r="A4" s="33"/>
    </row>
    <row r="5" spans="1:3" ht="25.5" x14ac:dyDescent="0.35">
      <c r="A5" s="34">
        <f>'DATI '!B24</f>
        <v>122626.69</v>
      </c>
      <c r="B5" s="9" t="s">
        <v>29</v>
      </c>
      <c r="C5" s="40" t="s">
        <v>23</v>
      </c>
    </row>
    <row r="6" spans="1:3" ht="25.5" x14ac:dyDescent="0.35">
      <c r="A6" s="34">
        <f>'DATI '!B25</f>
        <v>0</v>
      </c>
      <c r="B6" s="24" t="s">
        <v>120</v>
      </c>
      <c r="C6" s="40" t="s">
        <v>24</v>
      </c>
    </row>
    <row r="7" spans="1:3" ht="25.5" x14ac:dyDescent="0.35">
      <c r="A7" s="9"/>
      <c r="B7" s="9" t="s">
        <v>5</v>
      </c>
    </row>
    <row r="8" spans="1:3" ht="25.5" x14ac:dyDescent="0.35">
      <c r="A8" s="41">
        <f>A5-A6</f>
        <v>122626.69</v>
      </c>
      <c r="B8" s="9" t="s">
        <v>11</v>
      </c>
      <c r="C8" s="21" t="str">
        <f>IF(A8=C2,"0K","ERRORE")</f>
        <v>0K</v>
      </c>
    </row>
    <row r="10" spans="1:3" ht="25.5" x14ac:dyDescent="0.35">
      <c r="A10" s="22" t="str">
        <f>IF(A8=C2,"VERIFICA SUPERATA","VERIFICA NON SUPERATA")</f>
        <v>VERIFICA SUPERATA</v>
      </c>
      <c r="C10" s="77">
        <f>C2-A8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5" sqref="B5"/>
    </sheetView>
  </sheetViews>
  <sheetFormatPr defaultRowHeight="12.75" x14ac:dyDescent="0.2"/>
  <cols>
    <col min="1" max="1" width="26.140625" style="30" bestFit="1" customWidth="1"/>
    <col min="2" max="2" width="77" style="30" bestFit="1" customWidth="1"/>
    <col min="3" max="3" width="14.28515625" style="30" customWidth="1"/>
    <col min="4" max="16384" width="9.140625" style="30"/>
  </cols>
  <sheetData>
    <row r="1" spans="1:3" ht="27" thickBot="1" x14ac:dyDescent="0.45">
      <c r="B1" s="31" t="s">
        <v>12</v>
      </c>
    </row>
    <row r="2" spans="1:3" ht="27" thickBot="1" x14ac:dyDescent="0.45">
      <c r="A2" s="30" t="s">
        <v>71</v>
      </c>
      <c r="B2" s="31"/>
      <c r="C2" s="42">
        <f>'DATI '!B27</f>
        <v>108626.21</v>
      </c>
    </row>
    <row r="3" spans="1:3" ht="26.25" x14ac:dyDescent="0.4">
      <c r="B3" s="31"/>
    </row>
    <row r="4" spans="1:3" x14ac:dyDescent="0.2">
      <c r="A4" s="33"/>
    </row>
    <row r="5" spans="1:3" ht="25.5" x14ac:dyDescent="0.35">
      <c r="A5" s="34">
        <f>'DATI '!B28</f>
        <v>121916.87</v>
      </c>
      <c r="B5" s="9" t="s">
        <v>30</v>
      </c>
      <c r="C5" s="40" t="s">
        <v>23</v>
      </c>
    </row>
    <row r="6" spans="1:3" ht="25.5" x14ac:dyDescent="0.35">
      <c r="A6" s="34">
        <f>'DATI '!B29</f>
        <v>13290.66</v>
      </c>
      <c r="B6" s="9" t="s">
        <v>13</v>
      </c>
      <c r="C6" s="40" t="s">
        <v>24</v>
      </c>
    </row>
    <row r="7" spans="1:3" ht="25.5" x14ac:dyDescent="0.35">
      <c r="A7" s="9" t="s">
        <v>5</v>
      </c>
      <c r="B7" s="9" t="s">
        <v>5</v>
      </c>
    </row>
    <row r="8" spans="1:3" ht="25.5" x14ac:dyDescent="0.35">
      <c r="A8" s="41">
        <f>A5-A6</f>
        <v>108626.21</v>
      </c>
      <c r="B8" s="9" t="s">
        <v>14</v>
      </c>
      <c r="C8" s="21" t="str">
        <f>IF(A8=C2,"0K","ERRORE")</f>
        <v>0K</v>
      </c>
    </row>
    <row r="10" spans="1:3" ht="25.5" x14ac:dyDescent="0.35">
      <c r="A10" s="22" t="str">
        <f>IF(A8=C2,"VERIFICA SUPERATA","VERIFICA NON SUPERATA")</f>
        <v>VERIFICA SUPERATA</v>
      </c>
      <c r="C10" s="77">
        <f>C2-A8</f>
        <v>0</v>
      </c>
    </row>
  </sheetData>
  <phoneticPr fontId="0" type="noConversion"/>
  <pageMargins left="0.75" right="0.75" top="1" bottom="1" header="0.5" footer="0.5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6" sqref="B6"/>
    </sheetView>
  </sheetViews>
  <sheetFormatPr defaultRowHeight="12.75" x14ac:dyDescent="0.2"/>
  <cols>
    <col min="1" max="1" width="26.140625" style="30" bestFit="1" customWidth="1"/>
    <col min="2" max="2" width="77" style="30" bestFit="1" customWidth="1"/>
    <col min="3" max="3" width="16.7109375" style="30" customWidth="1"/>
    <col min="4" max="16384" width="9.140625" style="30"/>
  </cols>
  <sheetData>
    <row r="1" spans="1:3" ht="23.25" x14ac:dyDescent="0.35">
      <c r="B1" s="43" t="s">
        <v>72</v>
      </c>
    </row>
    <row r="2" spans="1:3" x14ac:dyDescent="0.2">
      <c r="A2" s="33"/>
    </row>
    <row r="3" spans="1:3" ht="25.5" x14ac:dyDescent="0.35">
      <c r="A3" s="36">
        <f>SUM(A4:A8)</f>
        <v>43478.73</v>
      </c>
      <c r="B3" s="9" t="s">
        <v>31</v>
      </c>
    </row>
    <row r="4" spans="1:3" ht="25.5" x14ac:dyDescent="0.35">
      <c r="A4" s="44">
        <f>'DATI '!B32</f>
        <v>37575.879999999997</v>
      </c>
      <c r="B4" s="9" t="s">
        <v>16</v>
      </c>
      <c r="C4" s="40" t="s">
        <v>23</v>
      </c>
    </row>
    <row r="5" spans="1:3" ht="25.5" x14ac:dyDescent="0.35">
      <c r="A5" s="44">
        <f>'DATI '!B33</f>
        <v>4528.43</v>
      </c>
      <c r="B5" s="9" t="s">
        <v>17</v>
      </c>
      <c r="C5" s="40" t="s">
        <v>23</v>
      </c>
    </row>
    <row r="6" spans="1:3" ht="25.5" x14ac:dyDescent="0.35">
      <c r="A6" s="44">
        <f>'DATI '!B34</f>
        <v>1000</v>
      </c>
      <c r="B6" s="9" t="s">
        <v>18</v>
      </c>
      <c r="C6" s="40" t="s">
        <v>23</v>
      </c>
    </row>
    <row r="7" spans="1:3" ht="25.5" x14ac:dyDescent="0.35">
      <c r="A7" s="44">
        <f>'DATI '!B35</f>
        <v>374.42</v>
      </c>
      <c r="B7" s="9" t="s">
        <v>19</v>
      </c>
      <c r="C7" s="40" t="s">
        <v>23</v>
      </c>
    </row>
    <row r="8" spans="1:3" ht="25.5" x14ac:dyDescent="0.35">
      <c r="A8" s="44">
        <f>'DATI '!B36</f>
        <v>0</v>
      </c>
      <c r="B8" s="9" t="s">
        <v>111</v>
      </c>
      <c r="C8" s="89" t="s">
        <v>23</v>
      </c>
    </row>
    <row r="9" spans="1:3" ht="25.5" x14ac:dyDescent="0.35">
      <c r="A9" s="9" t="s">
        <v>5</v>
      </c>
      <c r="B9" s="9" t="s">
        <v>5</v>
      </c>
    </row>
    <row r="10" spans="1:3" ht="25.5" x14ac:dyDescent="0.35">
      <c r="A10" s="34">
        <f>'DATI '!B31</f>
        <v>43478.73</v>
      </c>
      <c r="B10" s="9" t="s">
        <v>32</v>
      </c>
      <c r="C10" s="21" t="str">
        <f>IF(A10=A3,"0K","ERRORE")</f>
        <v>0K</v>
      </c>
    </row>
    <row r="12" spans="1:3" ht="25.5" x14ac:dyDescent="0.35">
      <c r="A12" s="22" t="str">
        <f>IF(A10=A3,"VERIFICA SUPERATA","VERIFICA NON SUPERATA")</f>
        <v>VERIFICA SUPERATA</v>
      </c>
      <c r="C12" s="77">
        <f>A3-A10</f>
        <v>0</v>
      </c>
    </row>
  </sheetData>
  <phoneticPr fontId="0" type="noConversion"/>
  <pageMargins left="0.75" right="0.75" top="1" bottom="1" header="0.5" footer="0.5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ISTRUZ</vt:lpstr>
      <vt:lpstr>DATI </vt:lpstr>
      <vt:lpstr>CONTR AVANZO</vt:lpstr>
      <vt:lpstr>CONT F CASSA</vt:lpstr>
      <vt:lpstr>RES E FC</vt:lpstr>
      <vt:lpstr>CONT RISC E RES</vt:lpstr>
      <vt:lpstr>CONT PAGAMENTI</vt:lpstr>
      <vt:lpstr>CONT A</vt:lpstr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Scuola Giusti</dc:creator>
  <cp:lastModifiedBy>cisl</cp:lastModifiedBy>
  <cp:lastPrinted>2016-12-22T17:27:00Z</cp:lastPrinted>
  <dcterms:created xsi:type="dcterms:W3CDTF">2008-05-28T07:06:24Z</dcterms:created>
  <dcterms:modified xsi:type="dcterms:W3CDTF">2019-03-07T16:42:00Z</dcterms:modified>
</cp:coreProperties>
</file>