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dc\UNIONE\_RAGIONERIA\UFFICIO RAGIONERIA\PERSONALE\CONTRATTAZIONE INTEGRATIVA\ANNO 2021\"/>
    </mc:Choice>
  </mc:AlternateContent>
  <bookViews>
    <workbookView xWindow="0" yWindow="0" windowWidth="28800" windowHeight="12300" activeTab="1"/>
  </bookViews>
  <sheets>
    <sheet name="BERZO" sheetId="9" r:id="rId1"/>
    <sheet name="BERZO UTILIZZO" sheetId="8" r:id="rId2"/>
  </sheets>
  <calcPr calcId="162913"/>
  <extLs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B27" i="8" l="1"/>
  <c r="B14" i="8"/>
  <c r="C13" i="9"/>
  <c r="C74" i="9" l="1"/>
  <c r="E74" i="9"/>
  <c r="F78" i="9"/>
  <c r="C35" i="9"/>
  <c r="B11" i="8" l="1"/>
  <c r="C36" i="9"/>
  <c r="C14" i="9"/>
  <c r="D78" i="9" l="1"/>
  <c r="D81" i="9"/>
  <c r="D82" i="9"/>
  <c r="D84" i="9"/>
  <c r="D87" i="9"/>
  <c r="C15" i="9"/>
  <c r="C21" i="9"/>
  <c r="D21" i="9" s="1"/>
  <c r="C37" i="9"/>
  <c r="D52" i="9" s="1"/>
  <c r="C52" i="9"/>
  <c r="C54" i="9"/>
  <c r="C65" i="9" s="1"/>
  <c r="E76" i="9"/>
  <c r="C56" i="9"/>
  <c r="E79" i="9" s="1"/>
  <c r="F81" i="9" s="1"/>
  <c r="C63" i="9"/>
  <c r="B67" i="9"/>
  <c r="B63" i="9"/>
  <c r="H22" i="9"/>
  <c r="H26" i="9" s="1"/>
  <c r="B21" i="9"/>
  <c r="B15" i="9"/>
  <c r="B19" i="8"/>
  <c r="B28" i="8" s="1"/>
  <c r="B30" i="8"/>
  <c r="C55" i="9" l="1"/>
  <c r="D90" i="9"/>
  <c r="F82" i="9"/>
  <c r="F90" i="9" s="1"/>
  <c r="F92" i="9" s="1"/>
  <c r="C67" i="9" s="1"/>
  <c r="C68" i="9" s="1"/>
  <c r="B31" i="8"/>
  <c r="B4" i="8" l="1"/>
  <c r="B32" i="8" s="1"/>
  <c r="C27" i="8" l="1"/>
</calcChain>
</file>

<file path=xl/sharedStrings.xml><?xml version="1.0" encoding="utf-8"?>
<sst xmlns="http://schemas.openxmlformats.org/spreadsheetml/2006/main" count="146" uniqueCount="138">
  <si>
    <t>UNICO IMPORTO CONSOLIDATO ANNO 2017 - ART. 67 COMMA 1 CCNL 2016/2018</t>
  </si>
  <si>
    <t>RETRIBUZIONI INDIVIDUALI DI ANZIANITA - ART. 67 COMMA 2 LETTERA C)</t>
  </si>
  <si>
    <t>DIFFERENZIALI PROGRESSIONI ECONOMICHE ORIZZONTALI - ART. 67 COMMA 2 LETTERA B) - DICHIARAZIONE CONGIUNTA N. 5</t>
  </si>
  <si>
    <t>FRAZIONE DI RIA ANNO PRECEDENTE - ART. 67 COMMA 3 LETTERA D)</t>
  </si>
  <si>
    <t>1,2% DEL MONTE SALARI DELL'ANNO 1997 - ART. 67 COMMA 3 LETTERA H)</t>
  </si>
  <si>
    <t>OBIETTIVI DEL PIANO DELLA PERFORMANCE - ART. 67 COMMA 3 LETTERA I)</t>
  </si>
  <si>
    <t>ECONOMIE FONDO ANNO PRECEDENTE - ART. 68 COMMA 1 - SOLO PROVENIENTI DA PARTE STABILE (ART. 67 COMMA 1 E COMMA 2)</t>
  </si>
  <si>
    <t>ECONOMIE FONDO STRAORDINARIO CONFLUITE - ART. 67 COMMA 3 LETTERA E)</t>
  </si>
  <si>
    <t>EVENTUALE DECURTAZIONE DEL FONDO PER SUPERAMENTO LIMITE 2016 - ART. 23 COMMA 2 - DLGS. 75/17</t>
  </si>
  <si>
    <t>TOTALE DELLA COSTITUZIONE DEL FONDO RISORSE DECENTRATE DEI DIRIGENTI</t>
  </si>
  <si>
    <t>RETRIBUZIONE DI POSIZIONE E DI RISULTATO DELLE POSIZIONI ORGANIZZATIVE IMPUTATE A BILANCIO</t>
  </si>
  <si>
    <t>MAGGIORAZIONE DELLA RETRIBUZIONE DI POSIZIONE DEL SEGRETARIO COMUNALE</t>
  </si>
  <si>
    <t>DECURTAZIONE DA OPERARE</t>
  </si>
  <si>
    <t>Risorse stabili soggette al limite - CCNL 2016/2018 - ART. 67 COMMA 2</t>
  </si>
  <si>
    <t>RISORSE ART. 2 COMMA 3 DEL D.LGS. 165/2001 - ART. 67 COMMA 2 LETTERA D)</t>
  </si>
  <si>
    <t>TRATTAMENTO ACCESSORIO PERSONALE TRASFERITO - ART. 67 COMMA 2 LETTERA E)</t>
  </si>
  <si>
    <t>IMPORTO PER MINORI ONERI RIDUZIONE PERSONALE DIRIGENZIALE - ART. 67 COMMA 2 LETTERA F) - SOLO REGIONI</t>
  </si>
  <si>
    <t>FONDO STABILE ANNO 2017</t>
  </si>
  <si>
    <t>INCREMENTO PER RIDUZIONI STABILI DEL FONDO DELLO STRAORDINARIO - ART. 67 COMMA 2 LETTERA G)</t>
  </si>
  <si>
    <r>
      <t xml:space="preserve">UNICO IMPORTO CONSOLIDATO ANNO 2003 - </t>
    </r>
    <r>
      <rPr>
        <i/>
        <sz val="8"/>
        <rFont val="Arial"/>
        <family val="2"/>
      </rPr>
      <t>(ART. 31 C.2 CCNL 2002-05)</t>
    </r>
  </si>
  <si>
    <t>INCREMENTO DELLE DOTAZIONI ORGANICHE - ART. 67 COMMA 2 LETTERA H)</t>
  </si>
  <si>
    <r>
      <t xml:space="preserve">INCREMENTI CCNL 2002-05 - </t>
    </r>
    <r>
      <rPr>
        <i/>
        <sz val="8"/>
        <rFont val="Arial"/>
        <family val="2"/>
      </rPr>
      <t>(ART. 32 CC. 1,2,7)</t>
    </r>
  </si>
  <si>
    <r>
      <t xml:space="preserve">INCREMENTI CCNL 2004-05 - </t>
    </r>
    <r>
      <rPr>
        <i/>
        <sz val="8"/>
        <rFont val="Arial"/>
        <family val="2"/>
      </rPr>
      <t>(ART. 4. CC. 1,4,5 PARTE FISSA)</t>
    </r>
  </si>
  <si>
    <r>
      <t xml:space="preserve">INCREMENTI CCNL 2006-09 - </t>
    </r>
    <r>
      <rPr>
        <i/>
        <sz val="8"/>
        <rFont val="Arial"/>
        <family val="2"/>
      </rPr>
      <t>(ART. 8. CC. 2,5,6,7 PARTE FISSA)</t>
    </r>
  </si>
  <si>
    <t>TOTALE RISORSE STABILI SOGGETTE AL LIMITE ART. 23 COMMA 2</t>
  </si>
  <si>
    <t>RISPARMI EX ART. 2 C. 3 D.LGS 165/2001</t>
  </si>
  <si>
    <r>
      <t xml:space="preserve">RIDETERMINAZIONE PER INCREMENTO STIPENDIO - </t>
    </r>
    <r>
      <rPr>
        <i/>
        <sz val="8"/>
        <rFont val="Arial"/>
        <family val="2"/>
      </rPr>
      <t>(DICHIARAZIONE CONGIUNTA N.14 CCNL 2002-05 - N.1 CCNL 2008-09)</t>
    </r>
  </si>
  <si>
    <t>Risorse stabili ESCLUSE dal limite - CCNL 2016/2018 - ART. 67 COMMA 2</t>
  </si>
  <si>
    <r>
      <t xml:space="preserve">INCREMENTO PER RIDUZIONE STABILE STRAORDINARIO - </t>
    </r>
    <r>
      <rPr>
        <i/>
        <sz val="8"/>
        <rFont val="Arial"/>
        <family val="2"/>
      </rPr>
      <t>(ART. 14 C.1 CCNL 1998-2001)</t>
    </r>
  </si>
  <si>
    <r>
      <t xml:space="preserve">INCREMENTO PER PROCESSI DECENTRAMENTO E TRASFERIMENTO FUNZIONI - </t>
    </r>
    <r>
      <rPr>
        <i/>
        <sz val="8"/>
        <rFont val="Arial"/>
        <family val="2"/>
      </rPr>
      <t>(ART.15, C.1, lett. L), CCNL 1998-2001)</t>
    </r>
  </si>
  <si>
    <r>
      <t xml:space="preserve">INCREMENTO PER RIORGANIZZAZIONI CON AUMENTO DOTAZIONE ORGANICA - </t>
    </r>
    <r>
      <rPr>
        <i/>
        <sz val="8"/>
        <rFont val="Arial"/>
        <family val="2"/>
      </rPr>
      <t>(ART.15, C.5, CCNL 1998-2001 PARTE FISSA)</t>
    </r>
  </si>
  <si>
    <t>RIDUZIONI FONDO PER PERSONALE ATA, POSIZIONI ORGANIZZATIVE, PROCESSI ESTERNALIZZAZIONE (con segno meno)</t>
  </si>
  <si>
    <t>TOTALE RISORSE STABILI ESCLUSE DAL LIMITE ART. 23 COMMA 2</t>
  </si>
  <si>
    <t>ALTRE RISORSE CON CARATTERE STABILE E DI CERTEZZA</t>
  </si>
  <si>
    <t>TOTALE RISORSE STABILI ANNO 2017</t>
  </si>
  <si>
    <t>Risorse variabili soggette al limite</t>
  </si>
  <si>
    <t>SOLO ENTI CON DIRIGENZA - Riduzione per Posizioni Organizzative - Destinato 2017</t>
  </si>
  <si>
    <r>
      <t xml:space="preserve">SPONSOR.NI, NUOVE CONV.NI, ACC. COLLABORAZIONE, ECC. - </t>
    </r>
    <r>
      <rPr>
        <sz val="8"/>
        <rFont val="Arial"/>
        <family val="2"/>
      </rPr>
      <t>ART. 43, L. 449/1997 - ART. 67 CO. 3 LETT. A) SE ATTIVITA' ORDINARIAMENTE RESE</t>
    </r>
  </si>
  <si>
    <t>RISPARMI DA PIANI DI RAZIONALIZZAZIONE - ART. 67 COMMA 3 LETTERA B)</t>
  </si>
  <si>
    <t>SPECIFICHE DISPOSIZIONI DI LEGGE - ART. 67 COMMA 3 LETTERA C) - ICI</t>
  </si>
  <si>
    <t>TOTALE UNICO IMPORTO CONSOLIDATO ANNO 2017</t>
  </si>
  <si>
    <t>SPECIFICHE DISPOSIZIONI DI LEGGE - ART. 67 COMMA 3 LETTERA C) - INCENTIVI FUNZIONI TECNICHE (2016/2017)</t>
  </si>
  <si>
    <t>SPECIFICHE DISPOSIZIONI DI LEGGE - ART. 67 COMMA 3 LETTERA C) - AVVOCATURA INTERNA</t>
  </si>
  <si>
    <t>SPECIFICHE DISPOSIZIONI DI LEGGE - ART. 67 COMMA 3 LETTERA C) - ART. 53 COMMA 7 DEL D.LGS. 165/2001</t>
  </si>
  <si>
    <t>SPECIFICHE DISPOSIZIONI DI LEGGE - ART. 67 COMMA 3 LETTERA C) - …</t>
  </si>
  <si>
    <t xml:space="preserve">MESSI NOTIFICATORI - ART. 67 COMMA 3 LETTERA F) </t>
  </si>
  <si>
    <t>RISORSE PERSONALE ADDETTO ALLE CASE DA GIOCO - ART. 67 COMMA 3 LETTERA G)</t>
  </si>
  <si>
    <t>TRATTAMENTO ACCESSORIO PERSONALE TRASFERITO IN CORSO ANNO - ART. 67 COMMA 3 LETTERA K)</t>
  </si>
  <si>
    <t>TOTALE RISORSE VARIABILI SOGGETTE AL LIMITE ART. 23 COMMA 2</t>
  </si>
  <si>
    <t>Risorse variabili NON soggette al limite</t>
  </si>
  <si>
    <r>
      <t xml:space="preserve">SPONSOR.NI, NUOVE CONV.NI, ACC. COLLABORAZIONE, ECC. - </t>
    </r>
    <r>
      <rPr>
        <sz val="8"/>
        <rFont val="Arial"/>
        <family val="2"/>
      </rPr>
      <t xml:space="preserve">ART. 43, L. 449/1997 - ART. 67 CO. 3 LETT. A) - ATT.TA' NON ORDINARIAMENTE RESE </t>
    </r>
  </si>
  <si>
    <t>RISPARMI DA PIANI DI RAZIONALIZZAZIONE - ART. 67 COMMA 3 LETTERA B) -CORTE DEI CONTI SEZ AUTONOMIE N. 34/2016</t>
  </si>
  <si>
    <t>SPECIFICHE DISPOSIZIONI DI LEGGE - ART. 67 COMMA 3 LETTERA C) - PROGETTAZIONI INTERNE D.LGS. 163/2006</t>
  </si>
  <si>
    <t xml:space="preserve">SPECIFICHE DISPOSIZIONI DI LEGGE - ART. 67 COMMA 3 LETTERA C) - AVVOCATURA INTERNA </t>
  </si>
  <si>
    <t>SPECIFICHE DISPOSIZIONI DI LEGGE - ART. 67 COMMA 3 LETTERA C) - INCENTIVI PER FUNZIONI TECNICHE D.LGS. 50/2016 (DAL 2018)</t>
  </si>
  <si>
    <t>RISORSE STANZIATE DA REGIONI E CITTA' METROPOLITANE - ART. 67 COMMA 3 LETTERA J)</t>
  </si>
  <si>
    <t xml:space="preserve">… </t>
  </si>
  <si>
    <t>TOTALE RISORSE VARIABILI ESCLUSE DAL LIMITE ART. 23 COMMA 2</t>
  </si>
  <si>
    <t>TOTALE FONDO RISORSE DECENTRATE</t>
  </si>
  <si>
    <t>DI CUI: TOTALE RISORSE SOGGETTE AL LIMITE</t>
  </si>
  <si>
    <t>DI CUI: TOTALE RISORSE NON SOGGETTE AL LIMITE</t>
  </si>
  <si>
    <t>Decurtazioni</t>
  </si>
  <si>
    <t>DECURTAZIONE CONSOLIDATA - SECONDA PARTE ART. 9 COMMA 2BIS D.L. 78/2010 (PER GLI ANNI 2011/2014)</t>
  </si>
  <si>
    <t>RIDUZIONI PER RECUPERO FONDI ANNI PRECEDENTI (ART. 4 DEL D.L. 16/2014)</t>
  </si>
  <si>
    <t>RIDUZIONI PER RECUPERO FONDI ANNI PRECEDENTI (ART. 40 COMMA 3-QUINQUIES DEL D.LGS. 165/2001)</t>
  </si>
  <si>
    <t>ALTRE DECURTAZIONI….</t>
  </si>
  <si>
    <t>TOTALE DECURTAZIONI</t>
  </si>
  <si>
    <t>TOTALE AL NETTO DELLE DECURTAZIONI</t>
  </si>
  <si>
    <t>SOMME A DISPOSIZIONE DELLA CONTRATTAZIONE INTEGRATIVA</t>
  </si>
  <si>
    <t>TABELLA PER LA VERIFICA DEL LIMITE AL TRATTAMENTO ACCESSORIO - ART. 23 COMMA 2 DEL D.LGS. 75/2017</t>
  </si>
  <si>
    <t>ANNO 2016</t>
  </si>
  <si>
    <t>(+)</t>
  </si>
  <si>
    <t>TOTALE VOCI ESCLUSE</t>
  </si>
  <si>
    <t>(-)</t>
  </si>
  <si>
    <t xml:space="preserve">FONDO STRAORDINARIO (E ALTRE VOCI …) </t>
  </si>
  <si>
    <t>(=)</t>
  </si>
  <si>
    <t xml:space="preserve">SPECIFICHE DISPOSIZIONI DI LEGGE - ART. 67 COMMA 3 LETTERA C) - incentivi per recupero della TARI e dell’IMU (Art. 1 comma 1091 Legge di bilancio 2019 n. 145 del 31/12/2018) </t>
  </si>
  <si>
    <t>DECURTAZIONE CONSOLIDATA PER ANNI 2011/2014 - SECONDA PARTE ART. 9 COMMA 2-BIS DL 78/2010 (con segno meno)</t>
  </si>
  <si>
    <t>TOTALE DELLA COSTITUZIONE DEL FONDO RISORSE DECENTRATE DEI DIPENDENTI (nel 2016 compreso dei differenziali progressioni economiche)</t>
  </si>
  <si>
    <t>se positivo nessuna decurtazione</t>
  </si>
  <si>
    <t>se negativo si compila automaticamente la decurtazione di cui sopra</t>
  </si>
  <si>
    <t xml:space="preserve">importo già calcolato per il Fondo 2018 </t>
  </si>
  <si>
    <t>ESCLUSIONE DAL LIMITE DELLA RETRIBUZIONE DI POSIZIONE E DI RISULTATO CON PARI DECURTAZIONE DELLE CAPACITA' ASSUNZIONALI - ART. 11 BIS DEL D.L. 135/2018 (con segno meno)</t>
  </si>
  <si>
    <t>ESCLUSIONE DAL LIMITE DEGLI INCREMENTI DEL FONDO DEL PERSONALE STABILIZZATO SE PRELEVATO DAL LAVORO FLESSIBILE - ART. 11 DEL D.L. 135/2018 (con segno meno)</t>
  </si>
  <si>
    <t>TOTALE LORDO</t>
  </si>
  <si>
    <t>ASSEGNO AD PERSONAM DEI DIPENDENTI INCARICATI EX ART. 110 E ART. 90 DEL TUEL</t>
  </si>
  <si>
    <t>VOCI ESCLUSE DAL FONDO DEI DIPENDENTI PER LA VERIFICA DEL LIMITE (con segno più)</t>
  </si>
  <si>
    <t>VOCI ESCLUSE DAL FONDO DEI DIRIGENTI PER LA VERIFICA DEL LIMITE (con segno più)</t>
  </si>
  <si>
    <t>INCREMENTO O DIMINUZIONE DEL LIMITE A SEGUITO DI PARI AZIONE PER TRASFERIMENTO FUNZIONI</t>
  </si>
  <si>
    <t>INCREMENTO ART. 67 COMMA 2 LETTERA A) - 83,20 EURO A DIPENDENTE AL 31/12/2015 - DICHIARAZIONE CONGIUNTA N. 5</t>
  </si>
  <si>
    <t>RESIDUO FONDO</t>
  </si>
  <si>
    <t>Residuo fondo a seguito voci di utilizzo</t>
  </si>
  <si>
    <t>FONDO INDISPONIBILE</t>
  </si>
  <si>
    <t xml:space="preserve">TOTALE RISORSE STABILI INDISPONIBILI </t>
  </si>
  <si>
    <t>TOTALE UTILIZZO CONCORDATO NELL'ANNO</t>
  </si>
  <si>
    <t xml:space="preserve">TOTALE UTILIZZO FONDO  </t>
  </si>
  <si>
    <t>C</t>
  </si>
  <si>
    <t>TOTALE art. 67, comma 3, lett. c CCNL 21/05/2018</t>
  </si>
  <si>
    <t>D</t>
  </si>
  <si>
    <t>TOTALE escluso residuo Fondo (A)</t>
  </si>
  <si>
    <t>E (C+D)</t>
  </si>
  <si>
    <t>F (A+C+D)</t>
  </si>
  <si>
    <t xml:space="preserve">
SOTTOSCRITTO IN DATA ____________________
RSU _____________________ _____________________  _____________________  _____________________ 
_____________________ _____________________  _____________________ 
CIGL FP _____________________ CISL FP _____________________ 
UIL FPL _____________________ CSA Reg. Aut. Locali _____________________ 
PARTE PUBBLICA _____________________ </t>
  </si>
  <si>
    <r>
      <t>INDENNITA' CONDIZIONI LAVORO (art. 70-</t>
    </r>
    <r>
      <rPr>
        <i/>
        <sz val="9"/>
        <rFont val="Arial"/>
        <family val="2"/>
      </rPr>
      <t>bis</t>
    </r>
    <r>
      <rPr>
        <sz val="9"/>
        <rFont val="Arial"/>
        <family val="2"/>
      </rPr>
      <t xml:space="preserve"> CCNL 21/05/2018)</t>
    </r>
  </si>
  <si>
    <t>di cui:</t>
  </si>
  <si>
    <t>comma 1</t>
  </si>
  <si>
    <t>comma 2</t>
  </si>
  <si>
    <t>INDENNITA' DI TURNO (art. 23 CCNL 21/05/2018)</t>
  </si>
  <si>
    <t>INDENNITA' REPERIBILITA' (art. 24 CCNL 21/05/2018)</t>
  </si>
  <si>
    <t>INDENNITA' ESTIVA ASILO NIDO (art. 37 CCNL 14/09/2000)</t>
  </si>
  <si>
    <t>maneggio valori</t>
  </si>
  <si>
    <t xml:space="preserve">rischio </t>
  </si>
  <si>
    <t>disagio</t>
  </si>
  <si>
    <r>
      <t>INDENNITA' PER SPECIFICHE RESPONSABILITA' (art. 70-</t>
    </r>
    <r>
      <rPr>
        <i/>
        <sz val="9"/>
        <rFont val="Arial"/>
        <family val="2"/>
      </rPr>
      <t>quinquies</t>
    </r>
    <r>
      <rPr>
        <sz val="9"/>
        <rFont val="Arial"/>
        <family val="2"/>
      </rPr>
      <t xml:space="preserve"> CCNL 21/05/2018)</t>
    </r>
  </si>
  <si>
    <t xml:space="preserve">PROGRESSIONI ECONOMICHE ORIZZONTALI IN GODIMENTO                         </t>
  </si>
  <si>
    <t>INDENNITA' DI COMPARTO (art. 33 CCNL 22/01/2004)</t>
  </si>
  <si>
    <t>INDENNITA' EDUCATORI ASILO NIDO (art. 37 CCNL 14/09/2000)</t>
  </si>
  <si>
    <t>SPECIFICHE DISPOSIZIONI DI LEGGE - ART. 67 COMMA 3 LETTERA C)  - Incentivi Servizi Demografici adesione ANPR</t>
  </si>
  <si>
    <t>INDENNITA' DI FUNZIONE P.M. (art. 56-sexies CCNL 21/05/2018)</t>
  </si>
  <si>
    <t>FONDO PER LE RISORSE DECENTRATE
PREINTESA UTILIZZO ECONOMICO ANNO 2020</t>
  </si>
  <si>
    <t>ADEGUAMENTO LIMITE EX ART. 33, COMMA 2, D.L. 34/2019</t>
  </si>
  <si>
    <t>LIMITE ART. 23 COMMA 2 DEL D.LGS. 75/2017</t>
  </si>
  <si>
    <t>SALDO FONDO SOGGETTO A LIMITE</t>
  </si>
  <si>
    <t>art. 67, comma 3, lett. c) CCNL 21/05/2018 - risorse previste da disposizioni di legge</t>
  </si>
  <si>
    <t>LAVORO STRAORDINARIO</t>
  </si>
  <si>
    <t>INDENNITA' EX VIII Q.F. (art. 37 c. 4 CCNL 06/07/1995)</t>
  </si>
  <si>
    <t>TOTALE GENERALE UTILIZZO FONDO 2020 (verifica)</t>
  </si>
  <si>
    <t>totale stabili</t>
  </si>
  <si>
    <t>totale variabili</t>
  </si>
  <si>
    <t>PROIEZIONE
PRODUTTIVITA'</t>
  </si>
  <si>
    <t>INCENTIVI PROGETTI (art. 67, comma 3, lett. i CCNL 21/05/2018) PROGETTO DISPONIBILITA'</t>
  </si>
  <si>
    <t>ANNO 2021</t>
  </si>
  <si>
    <t>COSTITUZIONE FONDO RISORSE DECENTRATE - ANNO 2021
CCNL 2016/2018</t>
  </si>
  <si>
    <r>
      <t>INDENNITA' DI SERVIZIO ESTERNO (art. 56-</t>
    </r>
    <r>
      <rPr>
        <i/>
        <sz val="9"/>
        <color rgb="FFFF0000"/>
        <rFont val="Arial"/>
        <family val="2"/>
      </rPr>
      <t xml:space="preserve">quinquies </t>
    </r>
    <r>
      <rPr>
        <sz val="9"/>
        <color rgb="FFFF0000"/>
        <rFont val="Arial"/>
        <family val="2"/>
      </rPr>
      <t>CCNL 21/05/2018)</t>
    </r>
  </si>
  <si>
    <t>Comune di Berzo Demo 2021</t>
  </si>
  <si>
    <t>BERZO DEMO</t>
  </si>
  <si>
    <t>TRASFERIMENTO UNIONE C5 POLIZIA LOCALE</t>
  </si>
  <si>
    <t>TRASFERIMENTO UNIONE C5 TRIBUTI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</si>
</sst>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€&quot;\ * #,##0.00_-;\-&quot;€&quot;\ * #,##0.00_-;_-&quot;€&quot;\ * &quot;-&quot;??_-;_-@_-"/>
    <numFmt numFmtId="164" formatCode="0_ ;\-0\ "/>
    <numFmt numFmtId="165" formatCode="_-* #,##0.00_-;\-* #,##0.00_-;_-* \-??_-;_-@"/>
    <numFmt numFmtId="166" formatCode="#,##0_ ;\-#,##0\ "/>
    <numFmt numFmtId="167" formatCode="_-* #,##0_-;\-* #,##0_-;_-* \-??_-;_-@"/>
    <numFmt numFmtId="168" formatCode="#,###"/>
    <numFmt numFmtId="169" formatCode="_-* #,##0.00_-;\-* #,##0.00_-;_-* &quot;-&quot;??_-;_-@"/>
    <numFmt numFmtId="170" formatCode="_-[$€]\ * #,##0.00_-;\-[$€]\ * #,##0.00_-;_-[$€]\ * \-??_-;_-@_-"/>
    <numFmt numFmtId="171" formatCode="_-* #,##0.00\ &quot;€&quot;_-;\-* #,##0.00\ &quot;€&quot;_-;_-* &quot;-&quot;??\ &quot;€&quot;_-;_-@_-"/>
  </numFmts>
  <fonts count="4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14"/>
      <color rgb="FF000000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rgb="FF000000"/>
      <name val="Calibri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4"/>
      <color rgb="FFFFFFFF"/>
      <name val="Arial"/>
      <family val="2"/>
    </font>
    <font>
      <sz val="12"/>
      <color rgb="FF000000"/>
      <name val="Arial"/>
      <family val="2"/>
    </font>
    <font>
      <b/>
      <sz val="12"/>
      <color rgb="FF548DD4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4"/>
      <name val="Calibri"/>
      <family val="2"/>
    </font>
    <font>
      <b/>
      <sz val="11"/>
      <color theme="0"/>
      <name val="Arial"/>
      <family val="2"/>
    </font>
    <font>
      <sz val="11"/>
      <color theme="0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Calibri"/>
      <family val="2"/>
    </font>
    <font>
      <b/>
      <sz val="12"/>
      <color rgb="FFC00000"/>
      <name val="Arial"/>
      <family val="2"/>
    </font>
    <font>
      <sz val="12"/>
      <name val="Arial"/>
      <family val="2"/>
    </font>
    <font>
      <sz val="9"/>
      <color rgb="FFC00000"/>
      <name val="Arial"/>
      <family val="2"/>
    </font>
    <font>
      <sz val="11"/>
      <color rgb="FF000000"/>
      <name val="Calibri"/>
      <family val="2"/>
    </font>
    <font>
      <sz val="11"/>
      <color rgb="FFC00000"/>
      <name val="Calibri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b/>
      <u/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953734"/>
        <bgColor rgb="FF953734"/>
      </patternFill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rgb="FFC2D69B"/>
        <bgColor rgb="FFC2D69B"/>
      </patternFill>
    </fill>
    <fill>
      <patternFill patternType="solid">
        <fgColor rgb="FFD6E3BC"/>
        <bgColor rgb="FFD6E3BC"/>
      </patternFill>
    </fill>
    <fill>
      <patternFill patternType="solid">
        <fgColor rgb="FFD99594"/>
        <bgColor rgb="FFD99594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ABF8F"/>
        <bgColor rgb="FFFABF8F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rgb="FFFBD4B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DE9D9"/>
      </patternFill>
    </fill>
    <fill>
      <patternFill patternType="solid">
        <fgColor rgb="FFFFC000"/>
        <bgColor rgb="FFF2F2F2"/>
      </patternFill>
    </fill>
    <fill>
      <patternFill patternType="solid">
        <fgColor theme="8" tint="0.59999389629810485"/>
        <bgColor rgb="FFFDE9D9"/>
      </patternFill>
    </fill>
    <fill>
      <patternFill patternType="solid">
        <fgColor theme="9" tint="0.59999389629810485"/>
        <bgColor rgb="FFD8D8D8"/>
      </patternFill>
    </fill>
    <fill>
      <patternFill patternType="solid">
        <fgColor rgb="FFFFC000"/>
        <bgColor rgb="FFD9959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DE9D9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170" fontId="11" fillId="0" borderId="2" applyFill="0" applyBorder="0" applyAlignment="0" applyProtection="0"/>
    <xf numFmtId="0" fontId="41" fillId="0" borderId="2"/>
    <xf numFmtId="0" fontId="41" fillId="0" borderId="2"/>
    <xf numFmtId="0" fontId="41" fillId="0" borderId="2"/>
    <xf numFmtId="0" fontId="41" fillId="0" borderId="2"/>
    <xf numFmtId="0" fontId="41" fillId="0" borderId="2"/>
    <xf numFmtId="0" fontId="1" fillId="0" borderId="2"/>
    <xf numFmtId="171" fontId="1" fillId="0" borderId="2" applyFont="0" applyFill="0" applyBorder="0" applyAlignment="0" applyProtection="0"/>
  </cellStyleXfs>
  <cellXfs count="174">
    <xf numFmtId="0" fontId="0" fillId="0" borderId="0" xfId="0" applyFont="1" applyAlignment="1"/>
    <xf numFmtId="0" fontId="0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5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166" fontId="8" fillId="3" borderId="2" xfId="0" applyNumberFormat="1" applyFont="1" applyFill="1" applyBorder="1" applyAlignment="1">
      <alignment vertical="center"/>
    </xf>
    <xf numFmtId="165" fontId="0" fillId="3" borderId="2" xfId="0" applyNumberFormat="1" applyFont="1" applyFill="1" applyBorder="1" applyAlignment="1">
      <alignment vertical="center"/>
    </xf>
    <xf numFmtId="167" fontId="8" fillId="0" borderId="1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168" fontId="0" fillId="0" borderId="0" xfId="0" applyNumberFormat="1" applyFont="1" applyAlignment="1">
      <alignment vertical="center"/>
    </xf>
    <xf numFmtId="49" fontId="9" fillId="0" borderId="4" xfId="0" applyNumberFormat="1" applyFont="1" applyBorder="1" applyAlignment="1">
      <alignment horizontal="left" vertical="center"/>
    </xf>
    <xf numFmtId="165" fontId="0" fillId="0" borderId="4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 horizontal="left" vertical="center"/>
    </xf>
    <xf numFmtId="167" fontId="11" fillId="3" borderId="1" xfId="0" applyNumberFormat="1" applyFont="1" applyFill="1" applyBorder="1" applyAlignment="1">
      <alignment vertical="center"/>
    </xf>
    <xf numFmtId="165" fontId="0" fillId="3" borderId="1" xfId="0" applyNumberFormat="1" applyFont="1" applyFill="1" applyBorder="1" applyAlignment="1">
      <alignment vertical="center"/>
    </xf>
    <xf numFmtId="165" fontId="6" fillId="4" borderId="1" xfId="0" applyNumberFormat="1" applyFont="1" applyFill="1" applyBorder="1" applyAlignment="1">
      <alignment vertical="center"/>
    </xf>
    <xf numFmtId="165" fontId="2" fillId="4" borderId="1" xfId="0" applyNumberFormat="1" applyFont="1" applyFill="1" applyBorder="1" applyAlignment="1">
      <alignment vertical="center"/>
    </xf>
    <xf numFmtId="49" fontId="9" fillId="0" borderId="5" xfId="0" applyNumberFormat="1" applyFont="1" applyBorder="1" applyAlignment="1">
      <alignment horizontal="left" vertical="center"/>
    </xf>
    <xf numFmtId="167" fontId="8" fillId="0" borderId="4" xfId="0" applyNumberFormat="1" applyFont="1" applyBorder="1" applyAlignment="1">
      <alignment vertical="center"/>
    </xf>
    <xf numFmtId="0" fontId="12" fillId="3" borderId="2" xfId="0" applyFont="1" applyFill="1" applyBorder="1" applyAlignment="1">
      <alignment horizontal="left" vertical="center"/>
    </xf>
    <xf numFmtId="165" fontId="13" fillId="3" borderId="2" xfId="0" applyNumberFormat="1" applyFont="1" applyFill="1" applyBorder="1" applyAlignment="1">
      <alignment vertical="center"/>
    </xf>
    <xf numFmtId="168" fontId="14" fillId="5" borderId="1" xfId="0" applyNumberFormat="1" applyFont="1" applyFill="1" applyBorder="1" applyAlignment="1">
      <alignment horizontal="left" vertical="center"/>
    </xf>
    <xf numFmtId="165" fontId="14" fillId="5" borderId="1" xfId="0" applyNumberFormat="1" applyFont="1" applyFill="1" applyBorder="1" applyAlignment="1">
      <alignment horizontal="left" vertical="center"/>
    </xf>
    <xf numFmtId="166" fontId="15" fillId="0" borderId="0" xfId="0" applyNumberFormat="1" applyFont="1" applyAlignment="1">
      <alignment horizontal="left" vertical="center"/>
    </xf>
    <xf numFmtId="168" fontId="14" fillId="6" borderId="1" xfId="0" applyNumberFormat="1" applyFont="1" applyFill="1" applyBorder="1" applyAlignment="1">
      <alignment horizontal="left" vertical="center"/>
    </xf>
    <xf numFmtId="167" fontId="8" fillId="3" borderId="1" xfId="0" applyNumberFormat="1" applyFont="1" applyFill="1" applyBorder="1" applyAlignment="1">
      <alignment vertical="center"/>
    </xf>
    <xf numFmtId="166" fontId="15" fillId="0" borderId="7" xfId="0" applyNumberFormat="1" applyFont="1" applyBorder="1" applyAlignment="1">
      <alignment horizontal="left" vertical="center"/>
    </xf>
    <xf numFmtId="166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17" fillId="7" borderId="1" xfId="0" applyFont="1" applyFill="1" applyBorder="1" applyAlignment="1">
      <alignment horizontal="right" vertical="center"/>
    </xf>
    <xf numFmtId="165" fontId="18" fillId="7" borderId="1" xfId="0" applyNumberFormat="1" applyFont="1" applyFill="1" applyBorder="1" applyAlignment="1">
      <alignment horizontal="right" vertical="center"/>
    </xf>
    <xf numFmtId="165" fontId="10" fillId="7" borderId="1" xfId="0" applyNumberFormat="1" applyFont="1" applyFill="1" applyBorder="1" applyAlignment="1">
      <alignment horizontal="right" vertical="center"/>
    </xf>
    <xf numFmtId="165" fontId="18" fillId="7" borderId="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/>
    <xf numFmtId="169" fontId="0" fillId="0" borderId="0" xfId="0" applyNumberFormat="1" applyFont="1" applyAlignment="1">
      <alignment vertical="center"/>
    </xf>
    <xf numFmtId="0" fontId="19" fillId="2" borderId="1" xfId="0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vertical="center" wrapText="1"/>
    </xf>
    <xf numFmtId="169" fontId="19" fillId="2" borderId="9" xfId="0" applyNumberFormat="1" applyFont="1" applyFill="1" applyBorder="1" applyAlignment="1">
      <alignment horizontal="center" vertical="center" wrapText="1"/>
    </xf>
    <xf numFmtId="169" fontId="19" fillId="2" borderId="10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3" borderId="6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168" fontId="0" fillId="0" borderId="0" xfId="0" applyNumberFormat="1" applyAlignment="1">
      <alignment vertical="center"/>
    </xf>
    <xf numFmtId="0" fontId="0" fillId="0" borderId="2" xfId="0" applyFont="1" applyBorder="1" applyAlignment="1">
      <alignment vertical="center"/>
    </xf>
    <xf numFmtId="0" fontId="0" fillId="11" borderId="0" xfId="0" applyFont="1" applyFill="1" applyAlignment="1">
      <alignment vertical="center"/>
    </xf>
    <xf numFmtId="167" fontId="8" fillId="3" borderId="9" xfId="0" applyNumberFormat="1" applyFont="1" applyFill="1" applyBorder="1" applyAlignment="1">
      <alignment vertical="center"/>
    </xf>
    <xf numFmtId="167" fontId="16" fillId="3" borderId="9" xfId="0" applyNumberFormat="1" applyFont="1" applyFill="1" applyBorder="1" applyAlignment="1">
      <alignment vertical="center"/>
    </xf>
    <xf numFmtId="0" fontId="0" fillId="11" borderId="2" xfId="0" applyFont="1" applyFill="1" applyBorder="1" applyAlignment="1">
      <alignment vertical="center"/>
    </xf>
    <xf numFmtId="165" fontId="0" fillId="0" borderId="2" xfId="0" applyNumberFormat="1" applyFont="1" applyBorder="1" applyAlignment="1">
      <alignment horizontal="left" vertical="center"/>
    </xf>
    <xf numFmtId="165" fontId="0" fillId="6" borderId="5" xfId="0" applyNumberFormat="1" applyFont="1" applyFill="1" applyBorder="1" applyAlignment="1">
      <alignment vertical="center"/>
    </xf>
    <xf numFmtId="165" fontId="0" fillId="6" borderId="14" xfId="0" applyNumberFormat="1" applyFont="1" applyFill="1" applyBorder="1" applyAlignment="1">
      <alignment vertical="center"/>
    </xf>
    <xf numFmtId="165" fontId="0" fillId="6" borderId="15" xfId="0" applyNumberFormat="1" applyFont="1" applyFill="1" applyBorder="1" applyAlignment="1">
      <alignment vertical="center"/>
    </xf>
    <xf numFmtId="165" fontId="10" fillId="5" borderId="6" xfId="0" applyNumberFormat="1" applyFont="1" applyFill="1" applyBorder="1" applyAlignment="1">
      <alignment vertical="center"/>
    </xf>
    <xf numFmtId="168" fontId="10" fillId="5" borderId="1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Font="1" applyAlignment="1"/>
    <xf numFmtId="165" fontId="6" fillId="4" borderId="10" xfId="0" applyNumberFormat="1" applyFont="1" applyFill="1" applyBorder="1" applyAlignment="1">
      <alignment vertical="center"/>
    </xf>
    <xf numFmtId="165" fontId="2" fillId="4" borderId="11" xfId="0" applyNumberFormat="1" applyFont="1" applyFill="1" applyBorder="1" applyAlignment="1">
      <alignment vertical="center"/>
    </xf>
    <xf numFmtId="169" fontId="19" fillId="2" borderId="12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justify" vertical="center" wrapText="1"/>
    </xf>
    <xf numFmtId="165" fontId="2" fillId="4" borderId="9" xfId="0" applyNumberFormat="1" applyFont="1" applyFill="1" applyBorder="1" applyAlignment="1">
      <alignment vertical="center"/>
    </xf>
    <xf numFmtId="0" fontId="20" fillId="0" borderId="2" xfId="0" applyFont="1" applyBorder="1" applyAlignment="1">
      <alignment horizontal="center"/>
    </xf>
    <xf numFmtId="0" fontId="28" fillId="0" borderId="11" xfId="0" applyFont="1" applyBorder="1" applyAlignment="1">
      <alignment vertical="center" wrapText="1"/>
    </xf>
    <xf numFmtId="0" fontId="9" fillId="0" borderId="0" xfId="0" applyFont="1" applyFill="1" applyAlignment="1">
      <alignment vertical="center"/>
    </xf>
    <xf numFmtId="4" fontId="9" fillId="0" borderId="2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44" fontId="9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39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2" fillId="10" borderId="11" xfId="0" applyFont="1" applyFill="1" applyBorder="1" applyAlignment="1">
      <alignment horizontal="center" vertical="center"/>
    </xf>
    <xf numFmtId="169" fontId="23" fillId="8" borderId="11" xfId="0" applyNumberFormat="1" applyFont="1" applyFill="1" applyBorder="1" applyAlignment="1">
      <alignment vertical="center"/>
    </xf>
    <xf numFmtId="169" fontId="23" fillId="9" borderId="11" xfId="0" applyNumberFormat="1" applyFont="1" applyFill="1" applyBorder="1" applyAlignment="1">
      <alignment vertical="center"/>
    </xf>
    <xf numFmtId="0" fontId="20" fillId="15" borderId="11" xfId="0" applyFont="1" applyFill="1" applyBorder="1" applyAlignment="1">
      <alignment horizontal="center" vertical="center"/>
    </xf>
    <xf numFmtId="0" fontId="6" fillId="16" borderId="11" xfId="0" applyFont="1" applyFill="1" applyBorder="1" applyAlignment="1">
      <alignment horizontal="left" vertical="center" wrapText="1"/>
    </xf>
    <xf numFmtId="0" fontId="20" fillId="17" borderId="11" xfId="0" applyFont="1" applyFill="1" applyBorder="1" applyAlignment="1">
      <alignment horizontal="center" vertical="center"/>
    </xf>
    <xf numFmtId="169" fontId="21" fillId="18" borderId="11" xfId="0" applyNumberFormat="1" applyFont="1" applyFill="1" applyBorder="1" applyAlignment="1">
      <alignment vertical="center"/>
    </xf>
    <xf numFmtId="169" fontId="6" fillId="18" borderId="11" xfId="0" applyNumberFormat="1" applyFont="1" applyFill="1" applyBorder="1" applyAlignment="1">
      <alignment vertical="center"/>
    </xf>
    <xf numFmtId="0" fontId="20" fillId="19" borderId="11" xfId="0" applyFont="1" applyFill="1" applyBorder="1" applyAlignment="1">
      <alignment horizontal="center" vertical="center"/>
    </xf>
    <xf numFmtId="169" fontId="6" fillId="20" borderId="11" xfId="0" applyNumberFormat="1" applyFont="1" applyFill="1" applyBorder="1" applyAlignment="1">
      <alignment vertical="center"/>
    </xf>
    <xf numFmtId="169" fontId="38" fillId="0" borderId="11" xfId="0" applyNumberFormat="1" applyFont="1" applyFill="1" applyBorder="1" applyAlignment="1">
      <alignment vertical="center"/>
    </xf>
    <xf numFmtId="169" fontId="21" fillId="0" borderId="11" xfId="0" applyNumberFormat="1" applyFont="1" applyFill="1" applyBorder="1" applyAlignment="1">
      <alignment vertical="center"/>
    </xf>
    <xf numFmtId="169" fontId="6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 applyProtection="1">
      <alignment vertical="center"/>
      <protection locked="0"/>
    </xf>
    <xf numFmtId="4" fontId="9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0" fontId="9" fillId="0" borderId="11" xfId="0" applyFont="1" applyFill="1" applyBorder="1" applyAlignment="1" applyProtection="1">
      <alignment horizontal="justify" vertical="center" wrapText="1"/>
      <protection locked="0"/>
    </xf>
    <xf numFmtId="0" fontId="9" fillId="13" borderId="11" xfId="0" applyFont="1" applyFill="1" applyBorder="1" applyAlignment="1" applyProtection="1">
      <alignment horizontal="left" vertical="center" wrapText="1"/>
      <protection locked="0"/>
    </xf>
    <xf numFmtId="0" fontId="34" fillId="0" borderId="11" xfId="0" applyFont="1" applyFill="1" applyBorder="1" applyAlignment="1" applyProtection="1">
      <alignment horizontal="justify" vertical="center" wrapText="1"/>
      <protection locked="0"/>
    </xf>
    <xf numFmtId="0" fontId="34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13" borderId="11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4" fontId="9" fillId="0" borderId="11" xfId="0" applyNumberFormat="1" applyFont="1" applyFill="1" applyBorder="1" applyAlignment="1">
      <alignment horizontal="right" vertical="center"/>
    </xf>
    <xf numFmtId="0" fontId="9" fillId="13" borderId="11" xfId="0" applyFont="1" applyFill="1" applyBorder="1" applyAlignment="1">
      <alignment vertical="center"/>
    </xf>
    <xf numFmtId="4" fontId="9" fillId="13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33" fillId="12" borderId="11" xfId="0" applyFont="1" applyFill="1" applyBorder="1" applyAlignment="1">
      <alignment horizontal="center" vertical="center" wrapText="1"/>
    </xf>
    <xf numFmtId="4" fontId="32" fillId="12" borderId="11" xfId="0" applyNumberFormat="1" applyFont="1" applyFill="1" applyBorder="1" applyAlignment="1">
      <alignment horizontal="center" vertical="center"/>
    </xf>
    <xf numFmtId="165" fontId="3" fillId="3" borderId="16" xfId="0" applyNumberFormat="1" applyFont="1" applyFill="1" applyBorder="1" applyAlignment="1">
      <alignment vertical="center"/>
    </xf>
    <xf numFmtId="165" fontId="3" fillId="3" borderId="11" xfId="0" applyNumberFormat="1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vertical="center"/>
    </xf>
    <xf numFmtId="0" fontId="20" fillId="0" borderId="2" xfId="0" applyFont="1" applyBorder="1" applyAlignment="1"/>
    <xf numFmtId="0" fontId="20" fillId="0" borderId="11" xfId="0" applyFont="1" applyBorder="1" applyAlignment="1"/>
    <xf numFmtId="0" fontId="20" fillId="0" borderId="11" xfId="0" applyFont="1" applyBorder="1" applyAlignment="1">
      <alignment horizontal="center"/>
    </xf>
    <xf numFmtId="168" fontId="27" fillId="0" borderId="0" xfId="0" applyNumberFormat="1" applyFont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0" fontId="0" fillId="16" borderId="11" xfId="0" applyFont="1" applyFill="1" applyBorder="1" applyAlignment="1">
      <alignment horizontal="right" vertical="center"/>
    </xf>
    <xf numFmtId="165" fontId="0" fillId="16" borderId="11" xfId="0" applyNumberFormat="1" applyFont="1" applyFill="1" applyBorder="1" applyAlignment="1">
      <alignment vertical="center"/>
    </xf>
    <xf numFmtId="0" fontId="26" fillId="11" borderId="2" xfId="0" applyFont="1" applyFill="1" applyBorder="1" applyAlignment="1">
      <alignment vertical="center" wrapText="1"/>
    </xf>
    <xf numFmtId="169" fontId="39" fillId="20" borderId="11" xfId="0" applyNumberFormat="1" applyFont="1" applyFill="1" applyBorder="1" applyAlignment="1">
      <alignment vertical="center"/>
    </xf>
    <xf numFmtId="169" fontId="39" fillId="9" borderId="11" xfId="0" applyNumberFormat="1" applyFont="1" applyFill="1" applyBorder="1" applyAlignment="1">
      <alignment vertical="center"/>
    </xf>
    <xf numFmtId="169" fontId="6" fillId="9" borderId="11" xfId="0" applyNumberFormat="1" applyFont="1" applyFill="1" applyBorder="1" applyAlignment="1">
      <alignment vertical="center"/>
    </xf>
    <xf numFmtId="169" fontId="18" fillId="9" borderId="11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65" fontId="6" fillId="4" borderId="9" xfId="0" applyNumberFormat="1" applyFont="1" applyFill="1" applyBorder="1" applyAlignment="1">
      <alignment vertical="center"/>
    </xf>
    <xf numFmtId="165" fontId="10" fillId="21" borderId="1" xfId="0" applyNumberFormat="1" applyFont="1" applyFill="1" applyBorder="1" applyAlignment="1">
      <alignment horizontal="right" vertical="center"/>
    </xf>
    <xf numFmtId="0" fontId="17" fillId="21" borderId="1" xfId="0" applyFont="1" applyFill="1" applyBorder="1" applyAlignment="1">
      <alignment horizontal="right" vertical="center"/>
    </xf>
    <xf numFmtId="165" fontId="18" fillId="21" borderId="1" xfId="0" applyNumberFormat="1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left" vertical="center"/>
    </xf>
    <xf numFmtId="49" fontId="40" fillId="3" borderId="3" xfId="0" applyNumberFormat="1" applyFont="1" applyFill="1" applyBorder="1" applyAlignment="1">
      <alignment horizontal="left" vertical="center" wrapText="1"/>
    </xf>
    <xf numFmtId="49" fontId="9" fillId="3" borderId="3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4" fontId="35" fillId="0" borderId="11" xfId="1" applyNumberFormat="1" applyFont="1" applyFill="1" applyBorder="1" applyAlignment="1" applyProtection="1">
      <alignment horizontal="right" vertical="center"/>
      <protection locked="0"/>
    </xf>
    <xf numFmtId="4" fontId="9" fillId="13" borderId="11" xfId="1" applyNumberFormat="1" applyFont="1" applyFill="1" applyBorder="1" applyAlignment="1" applyProtection="1">
      <alignment horizontal="right" vertical="center" wrapText="1"/>
      <protection locked="0"/>
    </xf>
    <xf numFmtId="4" fontId="32" fillId="0" borderId="11" xfId="1" applyNumberFormat="1" applyFont="1" applyFill="1" applyBorder="1" applyAlignment="1" applyProtection="1">
      <alignment horizontal="right" vertical="center"/>
      <protection locked="0"/>
    </xf>
    <xf numFmtId="4" fontId="9" fillId="0" borderId="11" xfId="1" applyNumberFormat="1" applyFont="1" applyFill="1" applyBorder="1" applyAlignment="1" applyProtection="1">
      <alignment horizontal="right" vertical="center"/>
      <protection locked="0"/>
    </xf>
    <xf numFmtId="4" fontId="34" fillId="0" borderId="11" xfId="1" applyNumberFormat="1" applyFont="1" applyFill="1" applyBorder="1" applyAlignment="1" applyProtection="1">
      <alignment horizontal="right" vertical="center"/>
      <protection locked="0"/>
    </xf>
    <xf numFmtId="4" fontId="9" fillId="13" borderId="11" xfId="1" applyNumberFormat="1" applyFont="1" applyFill="1" applyBorder="1" applyAlignment="1" applyProtection="1">
      <alignment horizontal="right" vertical="center"/>
      <protection locked="0"/>
    </xf>
    <xf numFmtId="165" fontId="27" fillId="0" borderId="1" xfId="0" applyNumberFormat="1" applyFont="1" applyFill="1" applyBorder="1" applyAlignment="1">
      <alignment vertical="center"/>
    </xf>
    <xf numFmtId="165" fontId="42" fillId="0" borderId="1" xfId="0" applyNumberFormat="1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vertical="center"/>
    </xf>
    <xf numFmtId="0" fontId="35" fillId="0" borderId="0" xfId="0" applyFont="1" applyFill="1" applyAlignment="1">
      <alignment horizontal="center" vertical="center"/>
    </xf>
    <xf numFmtId="167" fontId="8" fillId="14" borderId="1" xfId="0" applyNumberFormat="1" applyFont="1" applyFill="1" applyBorder="1" applyAlignment="1">
      <alignment vertical="center"/>
    </xf>
    <xf numFmtId="49" fontId="9" fillId="14" borderId="1" xfId="0" applyNumberFormat="1" applyFont="1" applyFill="1" applyBorder="1" applyAlignment="1">
      <alignment horizontal="left" vertical="center" wrapText="1"/>
    </xf>
    <xf numFmtId="167" fontId="16" fillId="22" borderId="1" xfId="0" applyNumberFormat="1" applyFont="1" applyFill="1" applyBorder="1" applyAlignment="1">
      <alignment vertical="center"/>
    </xf>
    <xf numFmtId="165" fontId="0" fillId="22" borderId="4" xfId="0" applyNumberFormat="1" applyFont="1" applyFill="1" applyBorder="1" applyAlignment="1">
      <alignment vertical="center"/>
    </xf>
    <xf numFmtId="0" fontId="39" fillId="14" borderId="11" xfId="0" applyFont="1" applyFill="1" applyBorder="1" applyAlignment="1">
      <alignment horizontal="left" vertical="center" wrapText="1"/>
    </xf>
    <xf numFmtId="0" fontId="20" fillId="23" borderId="11" xfId="0" applyFont="1" applyFill="1" applyBorder="1" applyAlignment="1">
      <alignment horizontal="center" vertical="center"/>
    </xf>
    <xf numFmtId="169" fontId="38" fillId="14" borderId="11" xfId="0" applyNumberFormat="1" applyFont="1" applyFill="1" applyBorder="1" applyAlignment="1">
      <alignment vertical="center"/>
    </xf>
    <xf numFmtId="49" fontId="9" fillId="22" borderId="3" xfId="0" applyNumberFormat="1" applyFont="1" applyFill="1" applyBorder="1" applyAlignment="1">
      <alignment horizontal="left" vertical="center" wrapText="1"/>
    </xf>
    <xf numFmtId="165" fontId="0" fillId="14" borderId="5" xfId="0" applyNumberFormat="1" applyFont="1" applyFill="1" applyBorder="1" applyAlignment="1">
      <alignment vertical="center"/>
    </xf>
    <xf numFmtId="49" fontId="9" fillId="14" borderId="3" xfId="0" applyNumberFormat="1" applyFont="1" applyFill="1" applyBorder="1" applyAlignment="1">
      <alignment horizontal="left" vertical="center"/>
    </xf>
    <xf numFmtId="167" fontId="11" fillId="22" borderId="9" xfId="0" applyNumberFormat="1" applyFont="1" applyFill="1" applyBorder="1" applyAlignment="1">
      <alignment vertical="center"/>
    </xf>
    <xf numFmtId="165" fontId="0" fillId="22" borderId="11" xfId="0" applyNumberFormat="1" applyFont="1" applyFill="1" applyBorder="1" applyAlignment="1">
      <alignment vertical="center"/>
    </xf>
    <xf numFmtId="0" fontId="43" fillId="0" borderId="11" xfId="0" applyFont="1" applyFill="1" applyBorder="1" applyAlignment="1" applyProtection="1">
      <alignment horizontal="justify" vertical="center" wrapText="1"/>
      <protection locked="0"/>
    </xf>
    <xf numFmtId="0" fontId="45" fillId="0" borderId="0" xfId="0" applyFont="1" applyFill="1" applyAlignment="1">
      <alignment horizontal="center"/>
    </xf>
    <xf numFmtId="165" fontId="22" fillId="0" borderId="11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29" fillId="0" borderId="2" xfId="0" applyFont="1" applyBorder="1"/>
    <xf numFmtId="168" fontId="10" fillId="5" borderId="9" xfId="0" applyNumberFormat="1" applyFont="1" applyFill="1" applyBorder="1" applyAlignment="1">
      <alignment horizontal="center" vertical="center"/>
    </xf>
    <xf numFmtId="0" fontId="3" fillId="0" borderId="3" xfId="0" applyFont="1" applyBorder="1"/>
    <xf numFmtId="168" fontId="14" fillId="6" borderId="13" xfId="0" applyNumberFormat="1" applyFont="1" applyFill="1" applyBorder="1" applyAlignment="1">
      <alignment horizontal="left" vertical="center" wrapText="1"/>
    </xf>
    <xf numFmtId="0" fontId="3" fillId="0" borderId="8" xfId="0" applyFont="1" applyBorder="1"/>
    <xf numFmtId="0" fontId="19" fillId="2" borderId="9" xfId="0" applyFont="1" applyFill="1" applyBorder="1" applyAlignment="1">
      <alignment horizontal="center" vertical="center" wrapText="1"/>
    </xf>
    <xf numFmtId="0" fontId="3" fillId="0" borderId="10" xfId="0" applyFont="1" applyBorder="1"/>
    <xf numFmtId="165" fontId="21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/>
    <xf numFmtId="0" fontId="36" fillId="2" borderId="11" xfId="0" applyFont="1" applyFill="1" applyBorder="1" applyAlignment="1">
      <alignment horizontal="center" vertical="center" wrapText="1"/>
    </xf>
    <xf numFmtId="0" fontId="37" fillId="0" borderId="11" xfId="0" applyFont="1" applyBorder="1"/>
    <xf numFmtId="0" fontId="30" fillId="2" borderId="11" xfId="0" applyFont="1" applyFill="1" applyBorder="1" applyAlignment="1">
      <alignment horizontal="center" vertical="center" wrapText="1"/>
    </xf>
    <xf numFmtId="0" fontId="31" fillId="0" borderId="11" xfId="0" applyFont="1" applyBorder="1"/>
    <xf numFmtId="0" fontId="9" fillId="0" borderId="11" xfId="0" applyFont="1" applyFill="1" applyBorder="1" applyAlignment="1">
      <alignment horizontal="left" vertical="top" wrapText="1"/>
    </xf>
    <xf numFmtId="0" fontId="9" fillId="12" borderId="11" xfId="0" applyFont="1" applyFill="1" applyBorder="1" applyAlignment="1" applyProtection="1">
      <alignment horizontal="center" vertical="center" wrapText="1"/>
      <protection locked="0"/>
    </xf>
    <xf numFmtId="0" fontId="9" fillId="12" borderId="11" xfId="0" applyFont="1" applyFill="1" applyBorder="1" applyAlignment="1" applyProtection="1">
      <alignment horizontal="center" vertical="center"/>
      <protection locked="0"/>
    </xf>
  </cellXfs>
  <cellStyles count="9">
    <cellStyle name="Euro" xfId="1"/>
    <cellStyle name="Normale" xfId="0" builtinId="0"/>
    <cellStyle name="Normale 2" xfId="2"/>
    <cellStyle name="Normale 2 2" xfId="7"/>
    <cellStyle name="Normale 3" xfId="3"/>
    <cellStyle name="Normale 4" xfId="4"/>
    <cellStyle name="Normale 5" xfId="5"/>
    <cellStyle name="Normale 6" xfId="6"/>
    <cellStyle name="Valuta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4"/>
  <sheetViews>
    <sheetView topLeftCell="A71" workbookViewId="0">
      <selection sqref="A1:F94"/>
    </sheetView>
  </sheetViews>
  <sheetFormatPr defaultRowHeight="15" x14ac:dyDescent="0.25"/>
  <cols>
    <col min="1" max="1" width="115.140625" customWidth="1"/>
    <col min="2" max="2" width="0" hidden="1" customWidth="1"/>
    <col min="3" max="3" width="18.7109375" customWidth="1"/>
    <col min="4" max="4" width="19.7109375" customWidth="1"/>
    <col min="5" max="6" width="17.85546875" customWidth="1"/>
    <col min="7" max="7" width="104.42578125" customWidth="1"/>
    <col min="8" max="8" width="18.42578125" customWidth="1"/>
  </cols>
  <sheetData>
    <row r="1" spans="1:8" s="59" customFormat="1" ht="15.75" x14ac:dyDescent="0.25">
      <c r="A1" s="155" t="s">
        <v>135</v>
      </c>
      <c r="B1" s="155"/>
      <c r="C1" s="155"/>
    </row>
    <row r="2" spans="1:8" ht="18.75" x14ac:dyDescent="0.3">
      <c r="A2" s="157" t="s">
        <v>132</v>
      </c>
      <c r="B2" s="158"/>
      <c r="C2" s="158"/>
      <c r="D2" s="1"/>
      <c r="E2" s="1"/>
      <c r="F2" s="1"/>
      <c r="G2" s="1"/>
      <c r="H2" s="1"/>
    </row>
    <row r="3" spans="1:8" x14ac:dyDescent="0.25">
      <c r="A3" s="2"/>
      <c r="B3" s="3"/>
      <c r="C3" s="4"/>
      <c r="D3" s="5"/>
      <c r="E3" s="5"/>
      <c r="F3" s="5"/>
      <c r="G3" s="5"/>
      <c r="H3" s="5"/>
    </row>
    <row r="4" spans="1:8" ht="25.5" x14ac:dyDescent="0.25">
      <c r="A4" s="6" t="s">
        <v>0</v>
      </c>
      <c r="B4" s="60"/>
      <c r="C4" s="61">
        <v>15944.1</v>
      </c>
      <c r="D4" s="67" t="s">
        <v>81</v>
      </c>
      <c r="E4" s="1"/>
      <c r="F4" s="1"/>
      <c r="G4" s="1"/>
      <c r="H4" s="1"/>
    </row>
    <row r="5" spans="1:8" x14ac:dyDescent="0.25">
      <c r="A5" s="2"/>
      <c r="B5" s="3"/>
      <c r="C5" s="1"/>
      <c r="D5" s="5"/>
      <c r="E5" s="5"/>
      <c r="F5" s="5"/>
      <c r="G5" s="5"/>
      <c r="H5" s="5"/>
    </row>
    <row r="6" spans="1:8" x14ac:dyDescent="0.25">
      <c r="A6" s="127" t="s">
        <v>13</v>
      </c>
      <c r="B6" s="7"/>
      <c r="C6" s="8"/>
      <c r="D6" s="1"/>
      <c r="E6" s="1"/>
      <c r="F6" s="1"/>
      <c r="G6" s="1"/>
      <c r="H6" s="1"/>
    </row>
    <row r="7" spans="1:8" x14ac:dyDescent="0.25">
      <c r="A7" s="42" t="s">
        <v>1</v>
      </c>
      <c r="B7" s="9"/>
      <c r="C7" s="137"/>
      <c r="D7" s="110"/>
      <c r="E7" s="1"/>
      <c r="F7" s="1"/>
      <c r="G7" s="1"/>
      <c r="H7" s="1"/>
    </row>
    <row r="8" spans="1:8" x14ac:dyDescent="0.25">
      <c r="A8" s="42" t="s">
        <v>14</v>
      </c>
      <c r="B8" s="9"/>
      <c r="C8" s="10"/>
      <c r="D8" s="11"/>
      <c r="E8" s="1"/>
      <c r="F8" s="1"/>
      <c r="G8" s="1"/>
      <c r="H8" s="1"/>
    </row>
    <row r="9" spans="1:8" x14ac:dyDescent="0.25">
      <c r="A9" s="42" t="s">
        <v>15</v>
      </c>
      <c r="B9" s="9"/>
      <c r="C9" s="10"/>
      <c r="D9" s="11"/>
      <c r="E9" s="1"/>
      <c r="F9" s="1"/>
      <c r="G9" s="1"/>
      <c r="H9" s="1"/>
    </row>
    <row r="10" spans="1:8" ht="18.75" x14ac:dyDescent="0.25">
      <c r="A10" s="42" t="s">
        <v>16</v>
      </c>
      <c r="B10" s="9"/>
      <c r="C10" s="10"/>
      <c r="D10" s="1"/>
      <c r="E10" s="1"/>
      <c r="F10" s="1"/>
      <c r="G10" s="159" t="s">
        <v>17</v>
      </c>
      <c r="H10" s="160"/>
    </row>
    <row r="11" spans="1:8" x14ac:dyDescent="0.25">
      <c r="A11" s="42" t="s">
        <v>18</v>
      </c>
      <c r="B11" s="9"/>
      <c r="C11" s="10"/>
      <c r="D11" s="1"/>
      <c r="E11" s="1"/>
      <c r="F11" s="1"/>
      <c r="G11" s="12" t="s">
        <v>19</v>
      </c>
      <c r="H11" s="13"/>
    </row>
    <row r="12" spans="1:8" x14ac:dyDescent="0.25">
      <c r="A12" s="128" t="s">
        <v>20</v>
      </c>
      <c r="B12" s="9"/>
      <c r="C12" s="138"/>
      <c r="D12" s="1"/>
      <c r="E12" s="1"/>
      <c r="F12" s="1"/>
      <c r="G12" s="14" t="s">
        <v>21</v>
      </c>
      <c r="H12" s="13"/>
    </row>
    <row r="13" spans="1:8" x14ac:dyDescent="0.25">
      <c r="A13" s="149" t="s">
        <v>136</v>
      </c>
      <c r="B13" s="142"/>
      <c r="C13" s="150">
        <f>-2772.38-497.52-2000</f>
        <v>-5269.9</v>
      </c>
      <c r="D13" s="1"/>
      <c r="E13" s="1"/>
      <c r="F13" s="1"/>
      <c r="G13" s="14" t="s">
        <v>22</v>
      </c>
      <c r="H13" s="13"/>
    </row>
    <row r="14" spans="1:8" x14ac:dyDescent="0.25">
      <c r="A14" s="151" t="s">
        <v>137</v>
      </c>
      <c r="B14" s="152"/>
      <c r="C14" s="153">
        <f>-1386.32-248.76-200</f>
        <v>-1835.08</v>
      </c>
      <c r="D14" s="59"/>
      <c r="E14" s="1"/>
      <c r="F14" s="1"/>
      <c r="G14" s="14" t="s">
        <v>23</v>
      </c>
      <c r="H14" s="13"/>
    </row>
    <row r="15" spans="1:8" ht="15.75" x14ac:dyDescent="0.25">
      <c r="A15" s="6" t="s">
        <v>24</v>
      </c>
      <c r="B15" s="123">
        <f>SUM(B7:B14)</f>
        <v>0</v>
      </c>
      <c r="C15" s="61">
        <f>SUM(C7:C14)</f>
        <v>-7104.98</v>
      </c>
      <c r="D15" s="59"/>
      <c r="E15" s="1"/>
      <c r="F15" s="1"/>
      <c r="G15" s="19" t="s">
        <v>25</v>
      </c>
      <c r="H15" s="13"/>
    </row>
    <row r="16" spans="1:8" x14ac:dyDescent="0.25">
      <c r="A16" s="2"/>
      <c r="B16" s="3"/>
      <c r="C16" s="4"/>
      <c r="D16" s="5"/>
      <c r="E16" s="5"/>
      <c r="F16" s="5"/>
      <c r="G16" s="14" t="s">
        <v>26</v>
      </c>
      <c r="H16" s="13"/>
    </row>
    <row r="17" spans="1:8" x14ac:dyDescent="0.25">
      <c r="A17" s="127" t="s">
        <v>27</v>
      </c>
      <c r="B17" s="7"/>
      <c r="C17" s="8"/>
      <c r="D17" s="1"/>
      <c r="E17" s="1"/>
      <c r="F17" s="1"/>
      <c r="G17" s="14" t="s">
        <v>28</v>
      </c>
      <c r="H17" s="13"/>
    </row>
    <row r="18" spans="1:8" x14ac:dyDescent="0.25">
      <c r="A18" s="129" t="s">
        <v>89</v>
      </c>
      <c r="B18" s="9"/>
      <c r="C18" s="139">
        <v>582.4</v>
      </c>
      <c r="D18" s="1"/>
      <c r="E18" s="1"/>
      <c r="F18" s="1"/>
      <c r="G18" s="14" t="s">
        <v>29</v>
      </c>
      <c r="H18" s="13"/>
    </row>
    <row r="19" spans="1:8" x14ac:dyDescent="0.25">
      <c r="A19" s="43" t="s">
        <v>2</v>
      </c>
      <c r="B19" s="20"/>
      <c r="C19" s="140">
        <v>970.54</v>
      </c>
      <c r="D19" s="46"/>
      <c r="E19" s="1"/>
      <c r="F19" s="1"/>
      <c r="G19" s="14" t="s">
        <v>30</v>
      </c>
      <c r="H19" s="13"/>
    </row>
    <row r="20" spans="1:8" x14ac:dyDescent="0.25">
      <c r="A20" s="14"/>
      <c r="B20" s="15"/>
      <c r="C20" s="16"/>
      <c r="D20" s="114" t="s">
        <v>127</v>
      </c>
      <c r="E20" s="1"/>
      <c r="F20" s="1"/>
      <c r="G20" s="14" t="s">
        <v>31</v>
      </c>
      <c r="H20" s="13"/>
    </row>
    <row r="21" spans="1:8" ht="15.75" x14ac:dyDescent="0.25">
      <c r="A21" s="6" t="s">
        <v>32</v>
      </c>
      <c r="B21" s="17">
        <f>SUM(B18:B20)</f>
        <v>0</v>
      </c>
      <c r="C21" s="18">
        <f>SUM(C18:C20)</f>
        <v>1552.94</v>
      </c>
      <c r="D21" s="115">
        <f>C4+C15+C21</f>
        <v>10392.060000000001</v>
      </c>
      <c r="E21" s="1"/>
      <c r="F21" s="1"/>
      <c r="G21" s="14" t="s">
        <v>33</v>
      </c>
      <c r="H21" s="10"/>
    </row>
    <row r="22" spans="1:8" ht="15.75" x14ac:dyDescent="0.25">
      <c r="A22" s="21"/>
      <c r="B22" s="22"/>
      <c r="C22" s="8"/>
      <c r="D22" s="1"/>
      <c r="E22" s="1"/>
      <c r="F22" s="1"/>
      <c r="G22" s="23" t="s">
        <v>34</v>
      </c>
      <c r="H22" s="24">
        <f>SUM(H11:H21)</f>
        <v>0</v>
      </c>
    </row>
    <row r="23" spans="1:8" ht="15.75" x14ac:dyDescent="0.25">
      <c r="A23" s="127" t="s">
        <v>35</v>
      </c>
      <c r="B23" s="25"/>
      <c r="C23" s="18"/>
      <c r="D23" s="1"/>
      <c r="E23" s="1"/>
      <c r="F23" s="1"/>
      <c r="G23" s="26" t="s">
        <v>36</v>
      </c>
      <c r="H23" s="53"/>
    </row>
    <row r="24" spans="1:8" ht="23.25" x14ac:dyDescent="0.25">
      <c r="A24" s="44" t="s">
        <v>37</v>
      </c>
      <c r="B24" s="27"/>
      <c r="C24" s="104"/>
      <c r="D24" s="1"/>
      <c r="E24" s="1"/>
      <c r="F24" s="1"/>
      <c r="G24" s="161"/>
      <c r="H24" s="54"/>
    </row>
    <row r="25" spans="1:8" x14ac:dyDescent="0.25">
      <c r="A25" s="44" t="s">
        <v>38</v>
      </c>
      <c r="B25" s="49"/>
      <c r="C25" s="105"/>
      <c r="D25" s="47"/>
      <c r="E25" s="47"/>
      <c r="F25" s="1"/>
      <c r="G25" s="162"/>
      <c r="H25" s="55"/>
    </row>
    <row r="26" spans="1:8" ht="18.75" x14ac:dyDescent="0.25">
      <c r="A26" s="45" t="s">
        <v>39</v>
      </c>
      <c r="B26" s="49"/>
      <c r="C26" s="105"/>
      <c r="D26" s="47"/>
      <c r="E26" s="47"/>
      <c r="F26" s="47"/>
      <c r="G26" s="57" t="s">
        <v>40</v>
      </c>
      <c r="H26" s="56">
        <f>+H22-H23+H24</f>
        <v>0</v>
      </c>
    </row>
    <row r="27" spans="1:8" x14ac:dyDescent="0.25">
      <c r="A27" s="45" t="s">
        <v>41</v>
      </c>
      <c r="B27" s="49"/>
      <c r="C27" s="105"/>
      <c r="D27" s="47"/>
      <c r="E27" s="47"/>
      <c r="F27" s="47"/>
      <c r="G27" s="47"/>
      <c r="H27" s="1"/>
    </row>
    <row r="28" spans="1:8" x14ac:dyDescent="0.25">
      <c r="A28" s="45" t="s">
        <v>42</v>
      </c>
      <c r="B28" s="49"/>
      <c r="C28" s="105"/>
      <c r="D28" s="47"/>
      <c r="E28" s="1"/>
      <c r="F28" s="1"/>
      <c r="G28" s="1"/>
      <c r="H28" s="1"/>
    </row>
    <row r="29" spans="1:8" x14ac:dyDescent="0.25">
      <c r="A29" s="45" t="s">
        <v>43</v>
      </c>
      <c r="B29" s="49"/>
      <c r="C29" s="105"/>
      <c r="D29" s="47"/>
      <c r="E29" s="1"/>
      <c r="F29" s="1"/>
      <c r="G29" s="1"/>
      <c r="H29" s="1"/>
    </row>
    <row r="30" spans="1:8" x14ac:dyDescent="0.25">
      <c r="A30" s="45" t="s">
        <v>44</v>
      </c>
      <c r="B30" s="49"/>
      <c r="C30" s="105"/>
      <c r="D30" s="51"/>
      <c r="E30" s="48"/>
      <c r="F30" s="48"/>
      <c r="G30" s="1"/>
      <c r="H30" s="1"/>
    </row>
    <row r="31" spans="1:8" x14ac:dyDescent="0.25">
      <c r="A31" s="45" t="s">
        <v>3</v>
      </c>
      <c r="B31" s="49"/>
      <c r="C31" s="111"/>
      <c r="D31" s="110"/>
      <c r="E31" s="1"/>
      <c r="F31" s="1"/>
      <c r="G31" s="1"/>
      <c r="H31" s="1"/>
    </row>
    <row r="32" spans="1:8" x14ac:dyDescent="0.25">
      <c r="A32" s="45" t="s">
        <v>45</v>
      </c>
      <c r="B32" s="49"/>
      <c r="C32" s="105"/>
      <c r="D32" s="47"/>
      <c r="E32" s="1"/>
      <c r="F32" s="1"/>
      <c r="G32" s="1"/>
      <c r="H32" s="1"/>
    </row>
    <row r="33" spans="1:8" x14ac:dyDescent="0.25">
      <c r="A33" s="45" t="s">
        <v>46</v>
      </c>
      <c r="B33" s="50"/>
      <c r="C33" s="105"/>
      <c r="D33" s="47"/>
      <c r="E33" s="1"/>
      <c r="F33" s="1"/>
      <c r="G33" s="1"/>
      <c r="H33" s="1"/>
    </row>
    <row r="34" spans="1:8" x14ac:dyDescent="0.25">
      <c r="A34" s="45" t="s">
        <v>4</v>
      </c>
      <c r="B34" s="50"/>
      <c r="C34" s="111"/>
      <c r="D34" s="47"/>
      <c r="E34" s="1"/>
      <c r="F34" s="1"/>
      <c r="G34" s="1"/>
      <c r="H34" s="1"/>
    </row>
    <row r="35" spans="1:8" x14ac:dyDescent="0.25">
      <c r="A35" s="45" t="s">
        <v>5</v>
      </c>
      <c r="B35" s="50"/>
      <c r="C35" s="111">
        <f>7000+9563.37</f>
        <v>16563.370000000003</v>
      </c>
      <c r="D35" s="116"/>
      <c r="E35" s="1"/>
      <c r="F35" s="1"/>
      <c r="G35" s="1"/>
      <c r="H35" s="1"/>
    </row>
    <row r="36" spans="1:8" x14ac:dyDescent="0.25">
      <c r="A36" s="143" t="s">
        <v>47</v>
      </c>
      <c r="B36" s="144"/>
      <c r="C36" s="145">
        <f>-400-302-2400-319.86-100-120-31.97</f>
        <v>-3673.83</v>
      </c>
      <c r="D36" s="1"/>
      <c r="E36" s="1"/>
      <c r="F36" s="1"/>
      <c r="G36" s="1"/>
      <c r="H36" s="1"/>
    </row>
    <row r="37" spans="1:8" ht="15.75" x14ac:dyDescent="0.25">
      <c r="A37" s="6" t="s">
        <v>48</v>
      </c>
      <c r="B37" s="17"/>
      <c r="C37" s="18">
        <f>SUM(C24:C36)</f>
        <v>12889.540000000003</v>
      </c>
      <c r="D37" s="30"/>
      <c r="E37" s="1"/>
      <c r="F37" s="1"/>
      <c r="G37" s="1"/>
      <c r="H37" s="1"/>
    </row>
    <row r="38" spans="1:8" x14ac:dyDescent="0.25">
      <c r="A38" s="21"/>
      <c r="B38" s="22"/>
      <c r="C38" s="8"/>
      <c r="D38" s="5"/>
      <c r="E38" s="1"/>
      <c r="F38" s="1"/>
      <c r="G38" s="5"/>
      <c r="H38" s="5"/>
    </row>
    <row r="39" spans="1:8" x14ac:dyDescent="0.25">
      <c r="A39" s="127" t="s">
        <v>49</v>
      </c>
      <c r="B39" s="28"/>
      <c r="C39" s="52"/>
      <c r="D39" s="1"/>
      <c r="E39" s="5"/>
      <c r="F39" s="5"/>
      <c r="G39" s="1"/>
      <c r="H39" s="1"/>
    </row>
    <row r="40" spans="1:8" x14ac:dyDescent="0.25">
      <c r="A40" s="42" t="s">
        <v>6</v>
      </c>
      <c r="B40" s="49"/>
      <c r="C40" s="106"/>
      <c r="D40" s="58"/>
      <c r="E40" s="1"/>
      <c r="F40" s="1"/>
      <c r="G40" s="1"/>
      <c r="H40" s="1"/>
    </row>
    <row r="41" spans="1:8" x14ac:dyDescent="0.25">
      <c r="A41" s="42" t="s">
        <v>7</v>
      </c>
      <c r="B41" s="49"/>
      <c r="C41" s="112"/>
      <c r="D41" s="72"/>
      <c r="E41" s="1"/>
      <c r="F41" s="1"/>
      <c r="G41" s="1"/>
      <c r="H41" s="1"/>
    </row>
    <row r="42" spans="1:8" ht="23.25" x14ac:dyDescent="0.25">
      <c r="A42" s="42" t="s">
        <v>50</v>
      </c>
      <c r="B42" s="27"/>
      <c r="C42" s="112"/>
      <c r="D42" s="1"/>
      <c r="E42" s="1"/>
      <c r="F42" s="1"/>
      <c r="G42" s="1"/>
      <c r="H42" s="1"/>
    </row>
    <row r="43" spans="1:8" x14ac:dyDescent="0.25">
      <c r="A43" s="129" t="s">
        <v>51</v>
      </c>
      <c r="B43" s="27"/>
      <c r="C43" s="112"/>
      <c r="D43" s="1"/>
      <c r="E43" s="1"/>
      <c r="F43" s="1"/>
      <c r="G43" s="1"/>
      <c r="H43" s="1"/>
    </row>
    <row r="44" spans="1:8" x14ac:dyDescent="0.25">
      <c r="A44" s="129" t="s">
        <v>52</v>
      </c>
      <c r="B44" s="27"/>
      <c r="C44" s="112"/>
      <c r="D44" s="1"/>
      <c r="E44" s="1"/>
      <c r="F44" s="1"/>
      <c r="G44" s="1"/>
      <c r="H44" s="1"/>
    </row>
    <row r="45" spans="1:8" x14ac:dyDescent="0.25">
      <c r="A45" s="129" t="s">
        <v>53</v>
      </c>
      <c r="B45" s="27"/>
      <c r="C45" s="112"/>
      <c r="D45" s="1"/>
      <c r="E45" s="1"/>
      <c r="F45" s="1"/>
      <c r="G45" s="1"/>
      <c r="H45" s="1"/>
    </row>
    <row r="46" spans="1:8" x14ac:dyDescent="0.25">
      <c r="A46" s="42" t="s">
        <v>54</v>
      </c>
      <c r="B46" s="27"/>
      <c r="C46" s="112"/>
      <c r="D46" s="1"/>
      <c r="E46" s="1"/>
      <c r="F46" s="1"/>
      <c r="G46" s="1"/>
      <c r="H46" s="1"/>
    </row>
    <row r="47" spans="1:8" x14ac:dyDescent="0.25">
      <c r="A47" s="42" t="s">
        <v>43</v>
      </c>
      <c r="B47" s="27"/>
      <c r="C47" s="112"/>
      <c r="D47" s="1"/>
      <c r="E47" s="1"/>
      <c r="F47" s="1"/>
      <c r="G47" s="1"/>
      <c r="H47" s="1"/>
    </row>
    <row r="48" spans="1:8" ht="24" x14ac:dyDescent="0.25">
      <c r="A48" s="42" t="s">
        <v>76</v>
      </c>
      <c r="B48" s="27"/>
      <c r="C48" s="112"/>
      <c r="D48" s="1"/>
      <c r="E48" s="1"/>
      <c r="F48" s="1"/>
      <c r="G48" s="1"/>
      <c r="H48" s="1"/>
    </row>
    <row r="49" spans="1:8" x14ac:dyDescent="0.25">
      <c r="A49" s="42" t="s">
        <v>117</v>
      </c>
      <c r="B49" s="27"/>
      <c r="C49" s="106"/>
      <c r="D49" s="1"/>
      <c r="E49" s="1"/>
      <c r="F49" s="1"/>
      <c r="G49" s="1"/>
      <c r="H49" s="1"/>
    </row>
    <row r="50" spans="1:8" x14ac:dyDescent="0.25">
      <c r="A50" s="129" t="s">
        <v>55</v>
      </c>
      <c r="B50" s="27"/>
      <c r="C50" s="106"/>
      <c r="D50" s="1"/>
      <c r="E50" s="1"/>
      <c r="F50" s="1"/>
      <c r="G50" s="1"/>
      <c r="H50" s="1"/>
    </row>
    <row r="51" spans="1:8" x14ac:dyDescent="0.25">
      <c r="A51" s="14" t="s">
        <v>56</v>
      </c>
      <c r="B51" s="9"/>
      <c r="C51" s="113"/>
      <c r="D51" s="114" t="s">
        <v>128</v>
      </c>
      <c r="E51" s="1"/>
      <c r="F51" s="1"/>
      <c r="G51" s="1"/>
      <c r="H51" s="1"/>
    </row>
    <row r="52" spans="1:8" ht="15.75" x14ac:dyDescent="0.25">
      <c r="A52" s="6" t="s">
        <v>57</v>
      </c>
      <c r="B52" s="17"/>
      <c r="C52" s="65">
        <f>SUM(C39:C51)</f>
        <v>0</v>
      </c>
      <c r="D52" s="115">
        <f>C37+C52</f>
        <v>12889.540000000003</v>
      </c>
      <c r="E52" s="1"/>
      <c r="F52" s="1"/>
      <c r="G52" s="1"/>
      <c r="H52" s="1"/>
    </row>
    <row r="53" spans="1:8" x14ac:dyDescent="0.25">
      <c r="A53" s="1"/>
      <c r="B53" s="29"/>
      <c r="C53" s="30"/>
      <c r="D53" s="1"/>
      <c r="E53" s="1"/>
      <c r="F53" s="1"/>
      <c r="G53" s="1"/>
      <c r="H53" s="1"/>
    </row>
    <row r="54" spans="1:8" ht="18.75" x14ac:dyDescent="0.25">
      <c r="A54" s="31" t="s">
        <v>58</v>
      </c>
      <c r="B54" s="32"/>
      <c r="C54" s="33">
        <f>+C4+C15+C21+C37+C52</f>
        <v>23281.600000000006</v>
      </c>
      <c r="D54" s="1"/>
      <c r="E54" s="1"/>
      <c r="F54" s="1"/>
      <c r="G54" s="1"/>
      <c r="H54" s="1"/>
    </row>
    <row r="55" spans="1:8" ht="18.75" x14ac:dyDescent="0.25">
      <c r="A55" s="31" t="s">
        <v>59</v>
      </c>
      <c r="B55" s="34"/>
      <c r="C55" s="33">
        <f>C4+C15+C37</f>
        <v>21728.660000000003</v>
      </c>
      <c r="D55" s="1"/>
      <c r="E55" s="1"/>
      <c r="F55" s="1"/>
      <c r="G55" s="1"/>
      <c r="H55" s="1"/>
    </row>
    <row r="56" spans="1:8" ht="18.75" x14ac:dyDescent="0.25">
      <c r="A56" s="31" t="s">
        <v>60</v>
      </c>
      <c r="B56" s="29"/>
      <c r="C56" s="33">
        <f>C21+C52</f>
        <v>1552.94</v>
      </c>
      <c r="D56" s="1"/>
      <c r="E56" s="1"/>
      <c r="F56" s="1"/>
      <c r="G56" s="1"/>
      <c r="H56" s="1"/>
    </row>
    <row r="57" spans="1:8" x14ac:dyDescent="0.25">
      <c r="A57" s="1"/>
      <c r="B57" s="29"/>
      <c r="C57" s="30"/>
      <c r="D57" s="1"/>
      <c r="E57" s="1"/>
      <c r="F57" s="1"/>
      <c r="G57" s="1"/>
      <c r="H57" s="1"/>
    </row>
    <row r="58" spans="1:8" x14ac:dyDescent="0.25">
      <c r="A58" s="127" t="s">
        <v>61</v>
      </c>
      <c r="B58" s="7"/>
      <c r="C58" s="8"/>
      <c r="D58" s="1"/>
      <c r="E58" s="1"/>
      <c r="F58" s="1"/>
      <c r="G58" s="1"/>
      <c r="H58" s="1"/>
    </row>
    <row r="59" spans="1:8" x14ac:dyDescent="0.25">
      <c r="A59" s="42" t="s">
        <v>62</v>
      </c>
      <c r="B59" s="9"/>
      <c r="C59" s="10"/>
      <c r="D59" s="1"/>
      <c r="E59" s="1"/>
      <c r="F59" s="1"/>
      <c r="G59" s="1"/>
      <c r="H59" s="1"/>
    </row>
    <row r="60" spans="1:8" x14ac:dyDescent="0.25">
      <c r="A60" s="129" t="s">
        <v>63</v>
      </c>
      <c r="B60" s="27"/>
      <c r="C60" s="16"/>
      <c r="D60" s="1"/>
      <c r="E60" s="1"/>
      <c r="F60" s="1"/>
      <c r="G60" s="1"/>
      <c r="H60" s="1"/>
    </row>
    <row r="61" spans="1:8" x14ac:dyDescent="0.25">
      <c r="A61" s="129" t="s">
        <v>64</v>
      </c>
      <c r="B61" s="9"/>
      <c r="C61" s="10"/>
      <c r="D61" s="1"/>
      <c r="E61" s="1"/>
      <c r="F61" s="1"/>
      <c r="G61" s="1"/>
      <c r="H61" s="1"/>
    </row>
    <row r="62" spans="1:8" x14ac:dyDescent="0.25">
      <c r="A62" s="42" t="s">
        <v>65</v>
      </c>
      <c r="B62" s="9"/>
      <c r="C62" s="10"/>
      <c r="D62" s="11"/>
      <c r="E62" s="11"/>
      <c r="F62" s="1"/>
      <c r="G62" s="1"/>
      <c r="H62" s="1"/>
    </row>
    <row r="63" spans="1:8" ht="15.75" x14ac:dyDescent="0.25">
      <c r="A63" s="6" t="s">
        <v>66</v>
      </c>
      <c r="B63" s="17">
        <f>SUM(B59:B62)</f>
        <v>0</v>
      </c>
      <c r="C63" s="18">
        <f>SUM(C59:C62)</f>
        <v>0</v>
      </c>
      <c r="D63" s="1"/>
      <c r="E63" s="1"/>
      <c r="F63" s="1"/>
      <c r="G63" s="1"/>
      <c r="H63" s="1"/>
    </row>
    <row r="64" spans="1:8" x14ac:dyDescent="0.25">
      <c r="A64" s="1"/>
      <c r="B64" s="29"/>
      <c r="C64" s="30"/>
      <c r="D64" s="1"/>
      <c r="E64" s="1"/>
      <c r="F64" s="1"/>
      <c r="G64" s="1"/>
      <c r="H64" s="1"/>
    </row>
    <row r="65" spans="1:8" ht="18.75" x14ac:dyDescent="0.25">
      <c r="A65" s="31" t="s">
        <v>67</v>
      </c>
      <c r="B65" s="29"/>
      <c r="C65" s="33">
        <f>+C54-C63</f>
        <v>23281.600000000006</v>
      </c>
      <c r="D65" s="1"/>
      <c r="E65" s="1"/>
      <c r="F65" s="1"/>
      <c r="G65" s="1"/>
      <c r="H65" s="1"/>
    </row>
    <row r="66" spans="1:8" x14ac:dyDescent="0.25">
      <c r="A66" s="1"/>
      <c r="B66" s="29"/>
      <c r="C66" s="30"/>
      <c r="D66" s="1"/>
      <c r="E66" s="1"/>
      <c r="F66" s="1"/>
      <c r="G66" s="1"/>
      <c r="H66" s="1"/>
    </row>
    <row r="67" spans="1:8" ht="28.5" x14ac:dyDescent="0.25">
      <c r="A67" s="130" t="s">
        <v>8</v>
      </c>
      <c r="B67" s="17" t="e">
        <f>SUM(#REF!)</f>
        <v>#REF!</v>
      </c>
      <c r="C67" s="65">
        <f>IF(F92&lt;0,F92,0)</f>
        <v>0</v>
      </c>
      <c r="D67" s="63"/>
      <c r="E67" s="1"/>
      <c r="F67" s="1"/>
      <c r="G67" s="1"/>
      <c r="H67" s="1"/>
    </row>
    <row r="68" spans="1:8" ht="18.75" x14ac:dyDescent="0.25">
      <c r="A68" s="125" t="s">
        <v>68</v>
      </c>
      <c r="B68" s="126"/>
      <c r="C68" s="124">
        <f>+C65+C67</f>
        <v>23281.600000000006</v>
      </c>
      <c r="D68" s="1"/>
      <c r="E68" s="1"/>
      <c r="F68" s="1"/>
      <c r="G68" s="1"/>
      <c r="H68" s="1"/>
    </row>
    <row r="69" spans="1:8" x14ac:dyDescent="0.25">
      <c r="A69" s="1"/>
      <c r="B69" s="29"/>
      <c r="C69" s="30"/>
      <c r="D69" s="1"/>
      <c r="E69" s="1"/>
      <c r="F69" s="1"/>
      <c r="G69" s="1"/>
      <c r="H69" s="1"/>
    </row>
    <row r="70" spans="1:8" x14ac:dyDescent="0.25">
      <c r="A70" s="163" t="s">
        <v>69</v>
      </c>
      <c r="B70" s="164"/>
      <c r="C70" s="164"/>
      <c r="D70" s="164"/>
      <c r="E70" s="164"/>
      <c r="F70" s="160"/>
      <c r="G70" s="1"/>
      <c r="H70" s="1"/>
    </row>
    <row r="71" spans="1:8" x14ac:dyDescent="0.25">
      <c r="A71" s="59"/>
      <c r="B71" s="35"/>
      <c r="C71" s="36"/>
      <c r="D71" s="36"/>
      <c r="E71" s="59"/>
      <c r="F71" s="59"/>
      <c r="G71" s="1"/>
      <c r="H71" s="1"/>
    </row>
    <row r="72" spans="1:8" ht="15.75" x14ac:dyDescent="0.25">
      <c r="A72" s="107"/>
      <c r="B72" s="66"/>
      <c r="C72" s="165"/>
      <c r="D72" s="166"/>
      <c r="E72" s="166"/>
      <c r="F72" s="166"/>
      <c r="G72" s="1"/>
      <c r="H72" s="1"/>
    </row>
    <row r="73" spans="1:8" ht="15.75" x14ac:dyDescent="0.25">
      <c r="A73" s="108"/>
      <c r="B73" s="109"/>
      <c r="C73" s="156" t="s">
        <v>70</v>
      </c>
      <c r="D73" s="156"/>
      <c r="E73" s="156" t="s">
        <v>131</v>
      </c>
      <c r="F73" s="156"/>
      <c r="G73" s="1"/>
      <c r="H73" s="1"/>
    </row>
    <row r="74" spans="1:8" ht="30" x14ac:dyDescent="0.25">
      <c r="A74" s="73" t="s">
        <v>78</v>
      </c>
      <c r="B74" s="83"/>
      <c r="C74" s="85">
        <f>22944.1+9563.37</f>
        <v>32507.47</v>
      </c>
      <c r="D74" s="86"/>
      <c r="E74" s="84">
        <f>+C54</f>
        <v>23281.600000000006</v>
      </c>
      <c r="F74" s="84"/>
      <c r="G74" s="1"/>
      <c r="H74" s="1"/>
    </row>
    <row r="75" spans="1:8" ht="15.75" x14ac:dyDescent="0.25">
      <c r="A75" s="73" t="s">
        <v>9</v>
      </c>
      <c r="B75" s="83"/>
      <c r="C75" s="85"/>
      <c r="D75" s="86"/>
      <c r="E75" s="84"/>
      <c r="F75" s="84"/>
      <c r="G75" s="1"/>
      <c r="H75" s="1"/>
    </row>
    <row r="76" spans="1:8" ht="30" x14ac:dyDescent="0.25">
      <c r="A76" s="73" t="s">
        <v>77</v>
      </c>
      <c r="B76" s="83"/>
      <c r="C76" s="85"/>
      <c r="D76" s="86"/>
      <c r="E76" s="84">
        <f>-C59</f>
        <v>0</v>
      </c>
      <c r="F76" s="84"/>
      <c r="G76" s="1"/>
      <c r="H76" s="1"/>
    </row>
    <row r="77" spans="1:8" ht="15.75" x14ac:dyDescent="0.25">
      <c r="A77" s="146" t="s">
        <v>88</v>
      </c>
      <c r="B77" s="147"/>
      <c r="C77" s="148">
        <v>-10778.81</v>
      </c>
      <c r="D77" s="86"/>
      <c r="E77" s="84">
        <v>0</v>
      </c>
      <c r="F77" s="84"/>
      <c r="G77" s="1"/>
      <c r="H77" s="1"/>
    </row>
    <row r="78" spans="1:8" ht="15.75" x14ac:dyDescent="0.25">
      <c r="A78" s="74" t="s">
        <v>84</v>
      </c>
      <c r="B78" s="83" t="s">
        <v>71</v>
      </c>
      <c r="C78" s="85"/>
      <c r="D78" s="85">
        <f>SUM(C74:C77)</f>
        <v>21728.660000000003</v>
      </c>
      <c r="E78" s="84"/>
      <c r="F78" s="84">
        <f>SUM(E74:E77)</f>
        <v>23281.600000000006</v>
      </c>
      <c r="G78" s="1"/>
      <c r="H78" s="37"/>
    </row>
    <row r="79" spans="1:8" ht="15.75" x14ac:dyDescent="0.25">
      <c r="A79" s="73" t="s">
        <v>86</v>
      </c>
      <c r="B79" s="78"/>
      <c r="C79" s="85"/>
      <c r="D79" s="86"/>
      <c r="E79" s="84">
        <f>+C56</f>
        <v>1552.94</v>
      </c>
      <c r="F79" s="84"/>
      <c r="G79" s="1"/>
      <c r="H79" s="1"/>
    </row>
    <row r="80" spans="1:8" ht="15.75" x14ac:dyDescent="0.25">
      <c r="A80" s="73" t="s">
        <v>87</v>
      </c>
      <c r="B80" s="78"/>
      <c r="C80" s="85"/>
      <c r="D80" s="86"/>
      <c r="E80" s="84"/>
      <c r="F80" s="84"/>
      <c r="G80" s="1"/>
      <c r="H80" s="1"/>
    </row>
    <row r="81" spans="1:8" ht="15.75" x14ac:dyDescent="0.25">
      <c r="A81" s="74" t="s">
        <v>72</v>
      </c>
      <c r="B81" s="78" t="s">
        <v>73</v>
      </c>
      <c r="C81" s="85"/>
      <c r="D81" s="87">
        <f>-C79-C80</f>
        <v>0</v>
      </c>
      <c r="E81" s="84"/>
      <c r="F81" s="84">
        <f>-E79-E80</f>
        <v>-1552.94</v>
      </c>
      <c r="G81" s="1"/>
      <c r="H81" s="1"/>
    </row>
    <row r="82" spans="1:8" ht="15.75" x14ac:dyDescent="0.25">
      <c r="A82" s="74" t="s">
        <v>122</v>
      </c>
      <c r="B82" s="78"/>
      <c r="C82" s="85"/>
      <c r="D82" s="85">
        <f>SUM(D74:D81)</f>
        <v>21728.660000000003</v>
      </c>
      <c r="E82" s="84"/>
      <c r="F82" s="84">
        <f>SUM(F74:F81)</f>
        <v>21728.660000000007</v>
      </c>
      <c r="G82" s="1"/>
      <c r="H82" s="1"/>
    </row>
    <row r="83" spans="1:8" ht="30" x14ac:dyDescent="0.25">
      <c r="A83" s="73" t="s">
        <v>10</v>
      </c>
      <c r="B83" s="83" t="s">
        <v>71</v>
      </c>
      <c r="C83" s="86"/>
      <c r="D83" s="85">
        <v>30000</v>
      </c>
      <c r="E83" s="117"/>
      <c r="F83" s="84">
        <v>30000</v>
      </c>
      <c r="G83" s="1"/>
      <c r="H83" s="1"/>
    </row>
    <row r="84" spans="1:8" ht="30" x14ac:dyDescent="0.25">
      <c r="A84" s="73" t="s">
        <v>82</v>
      </c>
      <c r="B84" s="83" t="s">
        <v>71</v>
      </c>
      <c r="C84" s="86">
        <v>0</v>
      </c>
      <c r="D84" s="85">
        <f>C84</f>
        <v>0</v>
      </c>
      <c r="E84" s="117"/>
      <c r="F84" s="84">
        <v>0</v>
      </c>
      <c r="G84" s="1"/>
      <c r="H84" s="1"/>
    </row>
    <row r="85" spans="1:8" ht="15.75" x14ac:dyDescent="0.25">
      <c r="A85" s="73" t="s">
        <v>11</v>
      </c>
      <c r="B85" s="78" t="s">
        <v>71</v>
      </c>
      <c r="C85" s="86"/>
      <c r="D85" s="85">
        <v>0</v>
      </c>
      <c r="E85" s="117"/>
      <c r="F85" s="84">
        <v>0</v>
      </c>
      <c r="G85" s="1"/>
      <c r="H85" s="1"/>
    </row>
    <row r="86" spans="1:8" ht="15.75" x14ac:dyDescent="0.25">
      <c r="A86" s="73" t="s">
        <v>85</v>
      </c>
      <c r="B86" s="83" t="s">
        <v>71</v>
      </c>
      <c r="C86" s="86"/>
      <c r="D86" s="85">
        <v>0</v>
      </c>
      <c r="E86" s="117"/>
      <c r="F86" s="84">
        <v>0</v>
      </c>
      <c r="G86" s="1"/>
      <c r="H86" s="1"/>
    </row>
    <row r="87" spans="1:8" ht="30" x14ac:dyDescent="0.25">
      <c r="A87" s="73" t="s">
        <v>83</v>
      </c>
      <c r="B87" s="78" t="s">
        <v>71</v>
      </c>
      <c r="C87" s="86"/>
      <c r="D87" s="85">
        <f>C87</f>
        <v>0</v>
      </c>
      <c r="E87" s="117"/>
      <c r="F87" s="84">
        <v>0</v>
      </c>
      <c r="G87" s="1"/>
      <c r="H87" s="1"/>
    </row>
    <row r="88" spans="1:8" ht="15.75" x14ac:dyDescent="0.25">
      <c r="A88" s="73" t="s">
        <v>74</v>
      </c>
      <c r="B88" s="83" t="s">
        <v>71</v>
      </c>
      <c r="C88" s="86"/>
      <c r="D88" s="85">
        <v>0</v>
      </c>
      <c r="E88" s="117"/>
      <c r="F88" s="84">
        <v>0</v>
      </c>
      <c r="G88" s="1"/>
      <c r="H88" s="1"/>
    </row>
    <row r="89" spans="1:8" ht="15.75" x14ac:dyDescent="0.25">
      <c r="A89" s="79" t="s">
        <v>120</v>
      </c>
      <c r="B89" s="80"/>
      <c r="C89" s="81"/>
      <c r="D89" s="82"/>
      <c r="E89" s="118"/>
      <c r="F89" s="119"/>
      <c r="G89" s="1"/>
      <c r="H89" s="1"/>
    </row>
    <row r="90" spans="1:8" ht="18" x14ac:dyDescent="0.25">
      <c r="A90" s="74" t="s">
        <v>121</v>
      </c>
      <c r="B90" s="75" t="s">
        <v>75</v>
      </c>
      <c r="C90" s="76"/>
      <c r="D90" s="77">
        <f>D82+D83+D84+D86+D87+D88+D89</f>
        <v>51728.66</v>
      </c>
      <c r="E90" s="120"/>
      <c r="F90" s="120">
        <f>F82+F83+F84+F86+F87+F88+F89</f>
        <v>51728.66</v>
      </c>
      <c r="G90" s="1"/>
      <c r="H90" s="1"/>
    </row>
    <row r="91" spans="1:8" x14ac:dyDescent="0.25">
      <c r="A91" s="1"/>
      <c r="B91" s="29"/>
      <c r="C91" s="30"/>
      <c r="D91" s="1"/>
      <c r="E91" s="1"/>
      <c r="F91" s="1"/>
      <c r="G91" s="1"/>
      <c r="H91" s="1"/>
    </row>
    <row r="92" spans="1:8" ht="18" x14ac:dyDescent="0.25">
      <c r="A92" s="38" t="s">
        <v>12</v>
      </c>
      <c r="B92" s="39"/>
      <c r="C92" s="40"/>
      <c r="D92" s="41"/>
      <c r="E92" s="41"/>
      <c r="F92" s="62">
        <f>+D90-F90</f>
        <v>0</v>
      </c>
      <c r="G92" s="1"/>
      <c r="H92" s="1"/>
    </row>
    <row r="93" spans="1:8" ht="45" x14ac:dyDescent="0.25">
      <c r="A93" s="1"/>
      <c r="B93" s="29"/>
      <c r="C93" s="30"/>
      <c r="D93" s="1"/>
      <c r="E93" s="1"/>
      <c r="F93" s="64" t="s">
        <v>79</v>
      </c>
      <c r="G93" s="1"/>
      <c r="H93" s="1"/>
    </row>
    <row r="94" spans="1:8" ht="75" x14ac:dyDescent="0.25">
      <c r="A94" s="1"/>
      <c r="B94" s="29"/>
      <c r="C94" s="30"/>
      <c r="D94" s="1"/>
      <c r="E94" s="1"/>
      <c r="F94" s="64" t="s">
        <v>80</v>
      </c>
      <c r="G94" s="1"/>
      <c r="H94" s="1"/>
    </row>
  </sheetData>
  <mergeCells count="8">
    <mergeCell ref="A1:C1"/>
    <mergeCell ref="C73:D73"/>
    <mergeCell ref="E73:F73"/>
    <mergeCell ref="A2:C2"/>
    <mergeCell ref="G10:H10"/>
    <mergeCell ref="G24:G25"/>
    <mergeCell ref="A70:F70"/>
    <mergeCell ref="C72:F72"/>
  </mergeCells>
  <pageMargins left="0" right="0" top="0" bottom="0" header="0" footer="0"/>
  <pageSetup paperSize="8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workbookViewId="0">
      <selection activeCell="B6" sqref="B6"/>
    </sheetView>
  </sheetViews>
  <sheetFormatPr defaultRowHeight="15" x14ac:dyDescent="0.25"/>
  <cols>
    <col min="1" max="1" width="69.42578125" customWidth="1"/>
    <col min="2" max="2" width="19.42578125" customWidth="1"/>
    <col min="3" max="3" width="22.42578125" customWidth="1"/>
  </cols>
  <sheetData>
    <row r="1" spans="1:3" ht="15.75" x14ac:dyDescent="0.25">
      <c r="A1" s="167" t="s">
        <v>134</v>
      </c>
      <c r="B1" s="168"/>
      <c r="C1" s="68"/>
    </row>
    <row r="2" spans="1:3" x14ac:dyDescent="0.25">
      <c r="A2" s="169" t="s">
        <v>119</v>
      </c>
      <c r="B2" s="170"/>
      <c r="C2" s="141"/>
    </row>
    <row r="3" spans="1:3" x14ac:dyDescent="0.25">
      <c r="A3" s="173" t="s">
        <v>90</v>
      </c>
      <c r="B3" s="173"/>
      <c r="C3" s="68"/>
    </row>
    <row r="4" spans="1:3" x14ac:dyDescent="0.25">
      <c r="A4" s="88" t="s">
        <v>91</v>
      </c>
      <c r="B4" s="89">
        <f>+BERZO!C68-B31</f>
        <v>23281.600000000006</v>
      </c>
      <c r="C4" s="121"/>
    </row>
    <row r="5" spans="1:3" x14ac:dyDescent="0.25">
      <c r="A5" s="172" t="s">
        <v>92</v>
      </c>
      <c r="B5" s="172"/>
      <c r="C5" s="68"/>
    </row>
    <row r="6" spans="1:3" x14ac:dyDescent="0.25">
      <c r="A6" s="90" t="s">
        <v>114</v>
      </c>
      <c r="B6" s="134"/>
      <c r="C6" s="68"/>
    </row>
    <row r="7" spans="1:3" x14ac:dyDescent="0.25">
      <c r="A7" s="90" t="s">
        <v>115</v>
      </c>
      <c r="B7" s="134"/>
      <c r="C7" s="68"/>
    </row>
    <row r="8" spans="1:3" x14ac:dyDescent="0.25">
      <c r="A8" s="91" t="s">
        <v>116</v>
      </c>
      <c r="B8" s="134"/>
      <c r="C8" s="68"/>
    </row>
    <row r="9" spans="1:3" x14ac:dyDescent="0.25">
      <c r="A9" s="91" t="s">
        <v>125</v>
      </c>
      <c r="B9" s="134"/>
      <c r="C9" s="68"/>
    </row>
    <row r="10" spans="1:3" x14ac:dyDescent="0.25">
      <c r="A10" s="91" t="s">
        <v>124</v>
      </c>
      <c r="B10" s="134"/>
      <c r="C10" s="68"/>
    </row>
    <row r="11" spans="1:3" x14ac:dyDescent="0.25">
      <c r="A11" s="92" t="s">
        <v>93</v>
      </c>
      <c r="B11" s="132">
        <f>SUM(B6:B10)</f>
        <v>0</v>
      </c>
      <c r="C11" s="68"/>
    </row>
    <row r="12" spans="1:3" x14ac:dyDescent="0.25">
      <c r="A12" s="91" t="s">
        <v>107</v>
      </c>
      <c r="B12" s="133"/>
      <c r="C12" s="69"/>
    </row>
    <row r="13" spans="1:3" x14ac:dyDescent="0.25">
      <c r="A13" s="91" t="s">
        <v>108</v>
      </c>
      <c r="B13" s="133"/>
      <c r="C13" s="69"/>
    </row>
    <row r="14" spans="1:3" x14ac:dyDescent="0.25">
      <c r="A14" s="91" t="s">
        <v>103</v>
      </c>
      <c r="B14" s="133">
        <f>SUM(B16:B18)</f>
        <v>0</v>
      </c>
      <c r="C14" s="69"/>
    </row>
    <row r="15" spans="1:3" x14ac:dyDescent="0.25">
      <c r="A15" s="93" t="s">
        <v>104</v>
      </c>
      <c r="B15" s="134"/>
      <c r="C15" s="69"/>
    </row>
    <row r="16" spans="1:3" x14ac:dyDescent="0.25">
      <c r="A16" s="93" t="s">
        <v>110</v>
      </c>
      <c r="B16" s="135"/>
      <c r="C16" s="70"/>
    </row>
    <row r="17" spans="1:3" x14ac:dyDescent="0.25">
      <c r="A17" s="93" t="s">
        <v>111</v>
      </c>
      <c r="B17" s="135"/>
      <c r="C17" s="70"/>
    </row>
    <row r="18" spans="1:3" x14ac:dyDescent="0.25">
      <c r="A18" s="93" t="s">
        <v>112</v>
      </c>
      <c r="B18" s="135"/>
      <c r="C18" s="70"/>
    </row>
    <row r="19" spans="1:3" ht="24" x14ac:dyDescent="0.25">
      <c r="A19" s="91" t="s">
        <v>113</v>
      </c>
      <c r="B19" s="133">
        <f>B21+B22</f>
        <v>0</v>
      </c>
      <c r="C19" s="68"/>
    </row>
    <row r="20" spans="1:3" x14ac:dyDescent="0.25">
      <c r="A20" s="93" t="s">
        <v>104</v>
      </c>
      <c r="B20" s="134"/>
      <c r="C20" s="68"/>
    </row>
    <row r="21" spans="1:3" x14ac:dyDescent="0.25">
      <c r="A21" s="93" t="s">
        <v>105</v>
      </c>
      <c r="B21" s="135"/>
      <c r="C21" s="68"/>
    </row>
    <row r="22" spans="1:3" x14ac:dyDescent="0.25">
      <c r="A22" s="94" t="s">
        <v>106</v>
      </c>
      <c r="B22" s="135"/>
      <c r="C22" s="68"/>
    </row>
    <row r="23" spans="1:3" x14ac:dyDescent="0.25">
      <c r="A23" s="91" t="s">
        <v>109</v>
      </c>
      <c r="B23" s="133"/>
      <c r="C23" s="68"/>
    </row>
    <row r="24" spans="1:3" x14ac:dyDescent="0.25">
      <c r="A24" s="154" t="s">
        <v>133</v>
      </c>
      <c r="B24" s="131"/>
      <c r="C24" s="68"/>
    </row>
    <row r="25" spans="1:3" x14ac:dyDescent="0.25">
      <c r="A25" s="154" t="s">
        <v>118</v>
      </c>
      <c r="B25" s="131"/>
      <c r="C25" s="68"/>
    </row>
    <row r="26" spans="1:3" ht="24" x14ac:dyDescent="0.25">
      <c r="A26" s="95" t="s">
        <v>130</v>
      </c>
      <c r="B26" s="133"/>
      <c r="C26" s="102" t="s">
        <v>129</v>
      </c>
    </row>
    <row r="27" spans="1:3" x14ac:dyDescent="0.25">
      <c r="A27" s="92" t="s">
        <v>94</v>
      </c>
      <c r="B27" s="136">
        <f>B12+B13+B14+B19+B23+B24++B25+B26</f>
        <v>0</v>
      </c>
      <c r="C27" s="103">
        <f>B4</f>
        <v>23281.600000000006</v>
      </c>
    </row>
    <row r="28" spans="1:3" x14ac:dyDescent="0.25">
      <c r="A28" s="96" t="s">
        <v>95</v>
      </c>
      <c r="B28" s="136">
        <f>B11+B27</f>
        <v>0</v>
      </c>
      <c r="C28" s="122" t="s">
        <v>96</v>
      </c>
    </row>
    <row r="29" spans="1:3" x14ac:dyDescent="0.25">
      <c r="A29" s="95" t="s">
        <v>123</v>
      </c>
      <c r="B29" s="134">
        <v>0</v>
      </c>
      <c r="C29" s="71"/>
    </row>
    <row r="30" spans="1:3" x14ac:dyDescent="0.25">
      <c r="A30" s="97" t="s">
        <v>97</v>
      </c>
      <c r="B30" s="98">
        <f>SUM(B29:B29)</f>
        <v>0</v>
      </c>
      <c r="C30" s="101" t="s">
        <v>98</v>
      </c>
    </row>
    <row r="31" spans="1:3" x14ac:dyDescent="0.25">
      <c r="A31" s="99" t="s">
        <v>99</v>
      </c>
      <c r="B31" s="100">
        <f>B28+B30</f>
        <v>0</v>
      </c>
      <c r="C31" s="101" t="s">
        <v>100</v>
      </c>
    </row>
    <row r="32" spans="1:3" x14ac:dyDescent="0.25">
      <c r="A32" s="99" t="s">
        <v>126</v>
      </c>
      <c r="B32" s="100">
        <f>B31+B4</f>
        <v>23281.600000000006</v>
      </c>
      <c r="C32" s="101" t="s">
        <v>101</v>
      </c>
    </row>
    <row r="33" spans="1:3" x14ac:dyDescent="0.25">
      <c r="A33" s="171" t="s">
        <v>102</v>
      </c>
      <c r="B33" s="171"/>
      <c r="C33" s="171"/>
    </row>
    <row r="34" spans="1:3" x14ac:dyDescent="0.25">
      <c r="A34" s="171"/>
      <c r="B34" s="171"/>
      <c r="C34" s="171"/>
    </row>
    <row r="35" spans="1:3" x14ac:dyDescent="0.25">
      <c r="A35" s="171"/>
      <c r="B35" s="171"/>
      <c r="C35" s="171"/>
    </row>
    <row r="36" spans="1:3" x14ac:dyDescent="0.25">
      <c r="A36" s="171"/>
      <c r="B36" s="171"/>
      <c r="C36" s="171"/>
    </row>
    <row r="37" spans="1:3" x14ac:dyDescent="0.25">
      <c r="A37" s="171"/>
      <c r="B37" s="171"/>
      <c r="C37" s="171"/>
    </row>
    <row r="38" spans="1:3" x14ac:dyDescent="0.25">
      <c r="A38" s="171"/>
      <c r="B38" s="171"/>
      <c r="C38" s="171"/>
    </row>
    <row r="39" spans="1:3" x14ac:dyDescent="0.25">
      <c r="A39" s="171"/>
      <c r="B39" s="171"/>
      <c r="C39" s="171"/>
    </row>
    <row r="40" spans="1:3" x14ac:dyDescent="0.25">
      <c r="A40" s="171"/>
      <c r="B40" s="171"/>
      <c r="C40" s="171"/>
    </row>
    <row r="41" spans="1:3" x14ac:dyDescent="0.25">
      <c r="A41" s="171"/>
      <c r="B41" s="171"/>
      <c r="C41" s="171"/>
    </row>
    <row r="42" spans="1:3" x14ac:dyDescent="0.25">
      <c r="A42" s="171"/>
      <c r="B42" s="171"/>
      <c r="C42" s="171"/>
    </row>
    <row r="43" spans="1:3" x14ac:dyDescent="0.25">
      <c r="A43" s="171"/>
      <c r="B43" s="171"/>
      <c r="C43" s="171"/>
    </row>
    <row r="44" spans="1:3" x14ac:dyDescent="0.25">
      <c r="A44" s="171"/>
      <c r="B44" s="171"/>
      <c r="C44" s="171"/>
    </row>
    <row r="45" spans="1:3" x14ac:dyDescent="0.25">
      <c r="A45" s="171"/>
      <c r="B45" s="171"/>
      <c r="C45" s="171"/>
    </row>
    <row r="46" spans="1:3" x14ac:dyDescent="0.25">
      <c r="A46" s="171"/>
      <c r="B46" s="171"/>
      <c r="C46" s="171"/>
    </row>
  </sheetData>
  <mergeCells count="5">
    <mergeCell ref="A1:B1"/>
    <mergeCell ref="A2:B2"/>
    <mergeCell ref="A33:C46"/>
    <mergeCell ref="A5:B5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BERZO</vt:lpstr>
      <vt:lpstr>BERZO UTILIZZO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Raffaella Biella - Comune di Vimercate</dc:creator>
  <cp:lastModifiedBy>Elena Bonomelli</cp:lastModifiedBy>
  <cp:lastPrinted>2021-10-06T07:52:18Z</cp:lastPrinted>
  <dcterms:created xsi:type="dcterms:W3CDTF">2018-08-09T06:39:01Z</dcterms:created>
  <dcterms:modified xsi:type="dcterms:W3CDTF">2021-10-06T08:33:49Z</dcterms:modified>
</cp:coreProperties>
</file>